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bookViews>
    <workbookView xWindow="0" yWindow="0" windowWidth="20490" windowHeight="7650" tabRatio="752" activeTab="1"/>
  </bookViews>
  <sheets>
    <sheet name="ANEXO I - Cidades" sheetId="3" r:id="rId1"/>
    <sheet name="ANEXO II - Sintética" sheetId="1" r:id="rId2"/>
    <sheet name="ANEXO III - Analítica" sheetId="2" r:id="rId3"/>
    <sheet name="ANEXO IV - BDI " sheetId="4" r:id="rId4"/>
    <sheet name="Anexo V - ENC SOCIAIS" sheetId="5" r:id="rId5"/>
    <sheet name="ANEXO VI - Baterias" sheetId="6" r:id="rId6"/>
    <sheet name="ANEXO VII - Peças" sheetId="7" r:id="rId7"/>
  </sheets>
  <definedNames>
    <definedName name="_xlnm._FilterDatabase" localSheetId="6" hidden="1">'ANEXO VII - Peças'!$A$6:$O$33</definedName>
    <definedName name="A" localSheetId="3">#REF!</definedName>
    <definedName name="A" localSheetId="4">#REF!</definedName>
    <definedName name="A">#REF!</definedName>
    <definedName name="aa" localSheetId="4">#REF!</definedName>
    <definedName name="aa">#REF!</definedName>
    <definedName name="ANEXO" localSheetId="4">#REF!</definedName>
    <definedName name="ANEXO">#REF!</definedName>
    <definedName name="_xlnm.Print_Area" localSheetId="1">'ANEXO II - Sintética'!$A$1:$J$262</definedName>
    <definedName name="_xlnm.Print_Area" localSheetId="2">'ANEXO III - Analítica'!$A$1:$H$507</definedName>
    <definedName name="_xlnm.Print_Area" localSheetId="3">'ANEXO IV - BDI '!$A$1:$J$43</definedName>
    <definedName name="_xlnm.Print_Area" localSheetId="6">'ANEXO VII - Peças'!$A$1:$M$35</definedName>
    <definedName name="B">#REF!</definedName>
    <definedName name="Comparação_com_a_Linha_de_Base" localSheetId="3">#REF!</definedName>
    <definedName name="Comparação_com_a_Linha_de_Base" localSheetId="4">#REF!</definedName>
    <definedName name="Comparação_com_a_Linha_de_Base">#REF!</definedName>
    <definedName name="JR_PAGE_ANCHOR_1_1" localSheetId="3">#REF!</definedName>
    <definedName name="JR_PAGE_ANCHOR_1_1" localSheetId="4">#REF!</definedName>
    <definedName name="JR_PAGE_ANCHOR_1_1">#REF!</definedName>
    <definedName name="JR_PAGE_ANCHOR_9_1" localSheetId="3">#REF!</definedName>
    <definedName name="JR_PAGE_ANCHOR_9_1" localSheetId="4">#REF!</definedName>
    <definedName name="JR_PAGE_ANCHOR_9_1">#REF!</definedName>
    <definedName name="SERV" localSheetId="4">#REF!</definedName>
    <definedName name="SERV">#REF!</definedName>
    <definedName name="XXX" localSheetId="4">#REF!</definedName>
    <definedName name="XXX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6" l="1"/>
  <c r="Q5" i="6" s="1"/>
  <c r="G506" i="2" l="1"/>
  <c r="G505" i="2"/>
  <c r="G254" i="2"/>
  <c r="G253" i="2"/>
  <c r="F254" i="2"/>
  <c r="F253" i="2"/>
  <c r="H506" i="2" l="1"/>
  <c r="H505" i="2"/>
  <c r="H253" i="2"/>
  <c r="H254" i="2"/>
  <c r="K33" i="7"/>
  <c r="J33" i="7"/>
  <c r="M33" i="7" s="1"/>
  <c r="K31" i="7"/>
  <c r="J31" i="7"/>
  <c r="M31" i="7" s="1"/>
  <c r="J32" i="7"/>
  <c r="K32" i="7"/>
  <c r="M32" i="7"/>
  <c r="H507" i="2" l="1"/>
  <c r="G243" i="1" s="1"/>
  <c r="H255" i="2"/>
  <c r="G134" i="1" s="1"/>
  <c r="F239" i="1"/>
  <c r="F235" i="1"/>
  <c r="F231" i="1"/>
  <c r="F227" i="1"/>
  <c r="F223" i="1"/>
  <c r="F219" i="1"/>
  <c r="F215" i="1"/>
  <c r="H243" i="1" l="1"/>
  <c r="J243" i="1" s="1"/>
  <c r="I243" i="1"/>
  <c r="H134" i="1"/>
  <c r="J134" i="1" s="1"/>
  <c r="I134" i="1"/>
  <c r="F210" i="1"/>
  <c r="F206" i="1"/>
  <c r="F202" i="1"/>
  <c r="F198" i="1"/>
  <c r="F194" i="1"/>
  <c r="F190" i="1"/>
  <c r="F185" i="1"/>
  <c r="F181" i="1" l="1"/>
  <c r="F177" i="1"/>
  <c r="F173" i="1"/>
  <c r="F168" i="1"/>
  <c r="F163" i="1"/>
  <c r="F158" i="1"/>
  <c r="F153" i="1"/>
  <c r="F148" i="1"/>
  <c r="F143" i="1"/>
  <c r="F130" i="1" l="1"/>
  <c r="F126" i="1"/>
  <c r="F121" i="1"/>
  <c r="F116" i="1"/>
  <c r="F111" i="1"/>
  <c r="F106" i="1"/>
  <c r="F101" i="1"/>
  <c r="F95" i="1" l="1"/>
  <c r="F90" i="1"/>
  <c r="F85" i="1"/>
  <c r="F80" i="1"/>
  <c r="F75" i="1"/>
  <c r="F70" i="1"/>
  <c r="F64" i="1"/>
  <c r="F59" i="1"/>
  <c r="F54" i="1"/>
  <c r="F49" i="1"/>
  <c r="F44" i="1"/>
  <c r="F38" i="1"/>
  <c r="F33" i="1"/>
  <c r="F28" i="1"/>
  <c r="F23" i="1"/>
  <c r="F18" i="1"/>
  <c r="G497" i="2" l="1"/>
  <c r="G496" i="2"/>
  <c r="G495" i="2"/>
  <c r="G498" i="2" s="1"/>
  <c r="F498" i="2"/>
  <c r="F497" i="2"/>
  <c r="F496" i="2"/>
  <c r="F495" i="2"/>
  <c r="H495" i="2" s="1"/>
  <c r="G487" i="2"/>
  <c r="G486" i="2"/>
  <c r="G485" i="2"/>
  <c r="G488" i="2" s="1"/>
  <c r="F488" i="2"/>
  <c r="F487" i="2"/>
  <c r="F486" i="2"/>
  <c r="H486" i="2" s="1"/>
  <c r="F485" i="2"/>
  <c r="H485" i="2" s="1"/>
  <c r="G476" i="2"/>
  <c r="G475" i="2"/>
  <c r="G474" i="2"/>
  <c r="G477" i="2" s="1"/>
  <c r="F477" i="2"/>
  <c r="F476" i="2"/>
  <c r="H476" i="2" s="1"/>
  <c r="F475" i="2"/>
  <c r="F474" i="2"/>
  <c r="H474" i="2" s="1"/>
  <c r="G465" i="2"/>
  <c r="G464" i="2"/>
  <c r="G463" i="2"/>
  <c r="G466" i="2" s="1"/>
  <c r="F466" i="2"/>
  <c r="F465" i="2"/>
  <c r="F464" i="2"/>
  <c r="F463" i="2"/>
  <c r="G454" i="2"/>
  <c r="G453" i="2"/>
  <c r="G452" i="2"/>
  <c r="G455" i="2" s="1"/>
  <c r="F455" i="2"/>
  <c r="F454" i="2"/>
  <c r="F453" i="2"/>
  <c r="F452" i="2"/>
  <c r="F443" i="2"/>
  <c r="F442" i="2"/>
  <c r="G444" i="2"/>
  <c r="F445" i="2"/>
  <c r="F444" i="2"/>
  <c r="G443" i="2"/>
  <c r="G442" i="2"/>
  <c r="G445" i="2" s="1"/>
  <c r="H446" i="2"/>
  <c r="G433" i="2"/>
  <c r="G432" i="2"/>
  <c r="G431" i="2"/>
  <c r="F434" i="2"/>
  <c r="F433" i="2"/>
  <c r="F432" i="2"/>
  <c r="F431" i="2"/>
  <c r="H499" i="2"/>
  <c r="H489" i="2"/>
  <c r="H478" i="2"/>
  <c r="H467" i="2"/>
  <c r="H456" i="2"/>
  <c r="H454" i="2"/>
  <c r="H435" i="2"/>
  <c r="H463" i="2" l="1"/>
  <c r="H464" i="2"/>
  <c r="H496" i="2"/>
  <c r="H452" i="2"/>
  <c r="H442" i="2"/>
  <c r="H444" i="2"/>
  <c r="H498" i="2"/>
  <c r="H487" i="2"/>
  <c r="H488" i="2"/>
  <c r="H477" i="2"/>
  <c r="H497" i="2"/>
  <c r="H500" i="2" s="1"/>
  <c r="G239" i="1" s="1"/>
  <c r="H475" i="2"/>
  <c r="H432" i="2"/>
  <c r="H453" i="2"/>
  <c r="H465" i="2"/>
  <c r="H466" i="2"/>
  <c r="H455" i="2"/>
  <c r="H443" i="2"/>
  <c r="H445" i="2"/>
  <c r="H433" i="2"/>
  <c r="H431" i="2"/>
  <c r="G434" i="2"/>
  <c r="H434" i="2" s="1"/>
  <c r="H457" i="2" l="1"/>
  <c r="G223" i="1" s="1"/>
  <c r="I223" i="1" s="1"/>
  <c r="H490" i="2"/>
  <c r="G235" i="1" s="1"/>
  <c r="H235" i="1" s="1"/>
  <c r="J235" i="1" s="1"/>
  <c r="H468" i="2"/>
  <c r="G227" i="1" s="1"/>
  <c r="I227" i="1" s="1"/>
  <c r="H447" i="2"/>
  <c r="G219" i="1" s="1"/>
  <c r="I219" i="1" s="1"/>
  <c r="I239" i="1"/>
  <c r="H239" i="1"/>
  <c r="J239" i="1" s="1"/>
  <c r="H479" i="2"/>
  <c r="G231" i="1" s="1"/>
  <c r="H436" i="2"/>
  <c r="G215" i="1" s="1"/>
  <c r="H223" i="1" l="1"/>
  <c r="J223" i="1" s="1"/>
  <c r="I235" i="1"/>
  <c r="H227" i="1"/>
  <c r="J227" i="1" s="1"/>
  <c r="H219" i="1"/>
  <c r="J219" i="1" s="1"/>
  <c r="I215" i="1"/>
  <c r="H215" i="1"/>
  <c r="J215" i="1" s="1"/>
  <c r="I231" i="1"/>
  <c r="H231" i="1"/>
  <c r="J231" i="1" s="1"/>
  <c r="G422" i="2"/>
  <c r="G421" i="2"/>
  <c r="G420" i="2"/>
  <c r="G423" i="2" s="1"/>
  <c r="F423" i="2"/>
  <c r="F422" i="2"/>
  <c r="F421" i="2"/>
  <c r="F420" i="2"/>
  <c r="G411" i="2"/>
  <c r="G410" i="2"/>
  <c r="G409" i="2"/>
  <c r="G412" i="2" s="1"/>
  <c r="F412" i="2"/>
  <c r="F411" i="2"/>
  <c r="H411" i="2" s="1"/>
  <c r="F410" i="2"/>
  <c r="H410" i="2" s="1"/>
  <c r="F409" i="2"/>
  <c r="G401" i="2"/>
  <c r="G400" i="2"/>
  <c r="G399" i="2"/>
  <c r="G402" i="2" s="1"/>
  <c r="F402" i="2"/>
  <c r="F401" i="2"/>
  <c r="F400" i="2"/>
  <c r="H400" i="2" s="1"/>
  <c r="F399" i="2"/>
  <c r="H399" i="2" s="1"/>
  <c r="G391" i="2"/>
  <c r="G390" i="2"/>
  <c r="G389" i="2"/>
  <c r="F392" i="2"/>
  <c r="F391" i="2"/>
  <c r="F390" i="2"/>
  <c r="F389" i="2"/>
  <c r="G380" i="2"/>
  <c r="G379" i="2"/>
  <c r="G378" i="2"/>
  <c r="F381" i="2"/>
  <c r="F380" i="2"/>
  <c r="F379" i="2"/>
  <c r="F378" i="2"/>
  <c r="G369" i="2"/>
  <c r="G368" i="2"/>
  <c r="G367" i="2"/>
  <c r="F370" i="2"/>
  <c r="F369" i="2"/>
  <c r="F368" i="2"/>
  <c r="F367" i="2"/>
  <c r="H424" i="2"/>
  <c r="H413" i="2"/>
  <c r="D392" i="2"/>
  <c r="D402" i="2" s="1"/>
  <c r="D412" i="2" s="1"/>
  <c r="D423" i="2" s="1"/>
  <c r="H382" i="2"/>
  <c r="H371" i="2"/>
  <c r="H369" i="2"/>
  <c r="F357" i="2"/>
  <c r="F356" i="2"/>
  <c r="F347" i="2"/>
  <c r="F346" i="2"/>
  <c r="F345" i="2"/>
  <c r="F337" i="2"/>
  <c r="F336" i="2"/>
  <c r="F335" i="2"/>
  <c r="F334" i="2"/>
  <c r="F265" i="2"/>
  <c r="H412" i="2" l="1"/>
  <c r="H368" i="2"/>
  <c r="H422" i="2"/>
  <c r="H421" i="2"/>
  <c r="H409" i="2"/>
  <c r="H389" i="2"/>
  <c r="H380" i="2"/>
  <c r="H420" i="2"/>
  <c r="H425" i="2" s="1"/>
  <c r="G210" i="1" s="1"/>
  <c r="H423" i="2"/>
  <c r="H414" i="2"/>
  <c r="G206" i="1" s="1"/>
  <c r="H401" i="2"/>
  <c r="H402" i="2"/>
  <c r="H391" i="2"/>
  <c r="H390" i="2"/>
  <c r="H379" i="2"/>
  <c r="H378" i="2"/>
  <c r="H367" i="2"/>
  <c r="G392" i="2"/>
  <c r="H392" i="2" s="1"/>
  <c r="G370" i="2"/>
  <c r="H370" i="2" s="1"/>
  <c r="G381" i="2"/>
  <c r="H381" i="2" s="1"/>
  <c r="H403" i="2" l="1"/>
  <c r="G202" i="1" s="1"/>
  <c r="I202" i="1" s="1"/>
  <c r="I210" i="1"/>
  <c r="H210" i="1"/>
  <c r="J210" i="1" s="1"/>
  <c r="I206" i="1"/>
  <c r="H206" i="1"/>
  <c r="J206" i="1" s="1"/>
  <c r="H393" i="2"/>
  <c r="G198" i="1" s="1"/>
  <c r="H383" i="2"/>
  <c r="G194" i="1" s="1"/>
  <c r="H372" i="2"/>
  <c r="G190" i="1" s="1"/>
  <c r="H202" i="1" l="1"/>
  <c r="J202" i="1" s="1"/>
  <c r="H198" i="1"/>
  <c r="J198" i="1" s="1"/>
  <c r="I198" i="1"/>
  <c r="I194" i="1"/>
  <c r="H194" i="1"/>
  <c r="J194" i="1" s="1"/>
  <c r="H190" i="1"/>
  <c r="J190" i="1" s="1"/>
  <c r="I190" i="1"/>
  <c r="F359" i="2"/>
  <c r="F358" i="2"/>
  <c r="G358" i="2"/>
  <c r="G357" i="2"/>
  <c r="H357" i="2" s="1"/>
  <c r="G356" i="2"/>
  <c r="H356" i="2" s="1"/>
  <c r="H349" i="2"/>
  <c r="F348" i="2"/>
  <c r="G347" i="2"/>
  <c r="H347" i="2" s="1"/>
  <c r="G346" i="2"/>
  <c r="H346" i="2" s="1"/>
  <c r="G345" i="2"/>
  <c r="H345" i="2" s="1"/>
  <c r="G336" i="2"/>
  <c r="H336" i="2" s="1"/>
  <c r="G335" i="2"/>
  <c r="H335" i="2" s="1"/>
  <c r="G334" i="2"/>
  <c r="H334" i="2" s="1"/>
  <c r="G325" i="2"/>
  <c r="G324" i="2"/>
  <c r="G323" i="2"/>
  <c r="F326" i="2"/>
  <c r="F325" i="2"/>
  <c r="F324" i="2"/>
  <c r="F323" i="2"/>
  <c r="G314" i="2"/>
  <c r="G313" i="2"/>
  <c r="G312" i="2"/>
  <c r="F315" i="2"/>
  <c r="F314" i="2"/>
  <c r="F313" i="2"/>
  <c r="H313" i="2" s="1"/>
  <c r="F312" i="2"/>
  <c r="H360" i="2"/>
  <c r="G359" i="2"/>
  <c r="H338" i="2"/>
  <c r="D337" i="2"/>
  <c r="D348" i="2" s="1"/>
  <c r="D359" i="2" s="1"/>
  <c r="H327" i="2"/>
  <c r="H324" i="2"/>
  <c r="H316" i="2"/>
  <c r="H358" i="2" l="1"/>
  <c r="G348" i="2"/>
  <c r="H348" i="2" s="1"/>
  <c r="H350" i="2" s="1"/>
  <c r="G181" i="1" s="1"/>
  <c r="H359" i="2"/>
  <c r="H361" i="2" s="1"/>
  <c r="G185" i="1" s="1"/>
  <c r="H325" i="2"/>
  <c r="H323" i="2"/>
  <c r="H314" i="2"/>
  <c r="H312" i="2"/>
  <c r="G337" i="2"/>
  <c r="H337" i="2" s="1"/>
  <c r="H339" i="2" s="1"/>
  <c r="G177" i="1" s="1"/>
  <c r="G315" i="2"/>
  <c r="H315" i="2" s="1"/>
  <c r="G326" i="2"/>
  <c r="H326" i="2" s="1"/>
  <c r="H317" i="2" l="1"/>
  <c r="G168" i="1" s="1"/>
  <c r="H168" i="1" s="1"/>
  <c r="J168" i="1" s="1"/>
  <c r="I177" i="1"/>
  <c r="H177" i="1"/>
  <c r="J177" i="1" s="1"/>
  <c r="I181" i="1"/>
  <c r="H181" i="1"/>
  <c r="J181" i="1" s="1"/>
  <c r="I185" i="1"/>
  <c r="H185" i="1"/>
  <c r="J185" i="1" s="1"/>
  <c r="H328" i="2"/>
  <c r="G173" i="1" s="1"/>
  <c r="I168" i="1" l="1"/>
  <c r="I173" i="1"/>
  <c r="H173" i="1"/>
  <c r="J173" i="1" s="1"/>
  <c r="F306" i="2"/>
  <c r="F305" i="2"/>
  <c r="F304" i="2"/>
  <c r="F303" i="2"/>
  <c r="F296" i="2"/>
  <c r="F295" i="2"/>
  <c r="F294" i="2"/>
  <c r="F293" i="2"/>
  <c r="F286" i="2"/>
  <c r="F285" i="2"/>
  <c r="F284" i="2"/>
  <c r="F283" i="2"/>
  <c r="F274" i="2"/>
  <c r="F273" i="2"/>
  <c r="F264" i="2"/>
  <c r="F21" i="2"/>
  <c r="F20" i="2"/>
  <c r="F244" i="2"/>
  <c r="F243" i="2"/>
  <c r="F234" i="2"/>
  <c r="F233" i="2"/>
  <c r="F224" i="2"/>
  <c r="F223" i="2"/>
  <c r="F214" i="2"/>
  <c r="F213" i="2"/>
  <c r="F204" i="2"/>
  <c r="F203" i="2"/>
  <c r="F194" i="2"/>
  <c r="F193" i="2"/>
  <c r="F184" i="2"/>
  <c r="F183" i="2"/>
  <c r="F174" i="2"/>
  <c r="F173" i="2"/>
  <c r="F164" i="2"/>
  <c r="F163" i="2"/>
  <c r="F153" i="2"/>
  <c r="F152" i="2"/>
  <c r="F143" i="2"/>
  <c r="F142" i="2"/>
  <c r="F133" i="2"/>
  <c r="F132" i="2"/>
  <c r="F122" i="2"/>
  <c r="F121" i="2"/>
  <c r="F111" i="2"/>
  <c r="F110" i="2"/>
  <c r="F100" i="2"/>
  <c r="F99" i="2"/>
  <c r="F90" i="2"/>
  <c r="F89" i="2"/>
  <c r="F80" i="2"/>
  <c r="F79" i="2"/>
  <c r="F70" i="2"/>
  <c r="F69" i="2"/>
  <c r="F60" i="2"/>
  <c r="F59" i="2"/>
  <c r="F50" i="2"/>
  <c r="F49" i="2"/>
  <c r="F40" i="2"/>
  <c r="F39" i="2"/>
  <c r="F32" i="2"/>
  <c r="F31" i="2"/>
  <c r="F30" i="2"/>
  <c r="F29" i="2"/>
  <c r="F266" i="2"/>
  <c r="G264" i="2"/>
  <c r="G265" i="2"/>
  <c r="H265" i="2" s="1"/>
  <c r="G266" i="2"/>
  <c r="G245" i="2"/>
  <c r="H245" i="2" s="1"/>
  <c r="G244" i="2"/>
  <c r="G243" i="2"/>
  <c r="H243" i="2" s="1"/>
  <c r="H247" i="2"/>
  <c r="G235" i="2"/>
  <c r="G234" i="2"/>
  <c r="G233" i="2"/>
  <c r="H237" i="2"/>
  <c r="H235" i="2"/>
  <c r="G225" i="2"/>
  <c r="G224" i="2"/>
  <c r="G223" i="2"/>
  <c r="G226" i="2" s="1"/>
  <c r="F226" i="2"/>
  <c r="F225" i="2"/>
  <c r="H227" i="2"/>
  <c r="F216" i="2"/>
  <c r="F215" i="2"/>
  <c r="G215" i="2"/>
  <c r="G214" i="2"/>
  <c r="G213" i="2"/>
  <c r="G216" i="2" s="1"/>
  <c r="H217" i="2"/>
  <c r="F206" i="2"/>
  <c r="F205" i="2"/>
  <c r="G205" i="2"/>
  <c r="G204" i="2"/>
  <c r="G203" i="2"/>
  <c r="H203" i="2" s="1"/>
  <c r="H207" i="2"/>
  <c r="H214" i="2" l="1"/>
  <c r="H244" i="2"/>
  <c r="H233" i="2"/>
  <c r="H234" i="2"/>
  <c r="H224" i="2"/>
  <c r="H204" i="2"/>
  <c r="H264" i="2"/>
  <c r="H266" i="2"/>
  <c r="G246" i="2"/>
  <c r="H246" i="2" s="1"/>
  <c r="G236" i="2"/>
  <c r="H236" i="2" s="1"/>
  <c r="H226" i="2"/>
  <c r="H225" i="2"/>
  <c r="H223" i="2"/>
  <c r="H216" i="2"/>
  <c r="H215" i="2"/>
  <c r="H213" i="2"/>
  <c r="H205" i="2"/>
  <c r="G206" i="2"/>
  <c r="H206" i="2" s="1"/>
  <c r="H248" i="2" l="1"/>
  <c r="G130" i="1" s="1"/>
  <c r="H130" i="1" s="1"/>
  <c r="J130" i="1" s="1"/>
  <c r="H238" i="2"/>
  <c r="G126" i="1" s="1"/>
  <c r="H267" i="2"/>
  <c r="G143" i="1" s="1"/>
  <c r="H228" i="2"/>
  <c r="G121" i="1" s="1"/>
  <c r="H218" i="2"/>
  <c r="G116" i="1" s="1"/>
  <c r="H208" i="2"/>
  <c r="G111" i="1" s="1"/>
  <c r="I130" i="1" l="1"/>
  <c r="I126" i="1"/>
  <c r="H126" i="1"/>
  <c r="J126" i="1" s="1"/>
  <c r="I116" i="1"/>
  <c r="H116" i="1"/>
  <c r="J116" i="1" s="1"/>
  <c r="I121" i="1"/>
  <c r="H121" i="1"/>
  <c r="J121" i="1" s="1"/>
  <c r="H111" i="1"/>
  <c r="J111" i="1" s="1"/>
  <c r="I111" i="1"/>
  <c r="F196" i="2"/>
  <c r="F195" i="2"/>
  <c r="G196" i="2"/>
  <c r="G195" i="2"/>
  <c r="G194" i="2"/>
  <c r="H194" i="2" s="1"/>
  <c r="G193" i="2"/>
  <c r="H193" i="2" s="1"/>
  <c r="H197" i="2"/>
  <c r="F186" i="2"/>
  <c r="F185" i="2"/>
  <c r="G186" i="2"/>
  <c r="G185" i="2"/>
  <c r="G184" i="2"/>
  <c r="H184" i="2" s="1"/>
  <c r="G183" i="2"/>
  <c r="H183" i="2" s="1"/>
  <c r="H187" i="2"/>
  <c r="H186" i="2" l="1"/>
  <c r="H196" i="2"/>
  <c r="H195" i="2"/>
  <c r="H185" i="2"/>
  <c r="H188" i="2" l="1"/>
  <c r="G101" i="1" s="1"/>
  <c r="I101" i="1" s="1"/>
  <c r="H198" i="2"/>
  <c r="G106" i="1" s="1"/>
  <c r="F176" i="2"/>
  <c r="F175" i="2"/>
  <c r="G176" i="2"/>
  <c r="G175" i="2"/>
  <c r="G174" i="2"/>
  <c r="H174" i="2" s="1"/>
  <c r="G173" i="2"/>
  <c r="H173" i="2" s="1"/>
  <c r="H177" i="2"/>
  <c r="F166" i="2"/>
  <c r="F165" i="2"/>
  <c r="G165" i="2"/>
  <c r="G164" i="2"/>
  <c r="H164" i="2" s="1"/>
  <c r="G163" i="2"/>
  <c r="G166" i="2" s="1"/>
  <c r="H167" i="2"/>
  <c r="F155" i="2"/>
  <c r="F154" i="2"/>
  <c r="G154" i="2"/>
  <c r="G153" i="2"/>
  <c r="H153" i="2" s="1"/>
  <c r="G152" i="2"/>
  <c r="H152" i="2" s="1"/>
  <c r="H156" i="2"/>
  <c r="D155" i="2"/>
  <c r="H103" i="2"/>
  <c r="H146" i="2"/>
  <c r="F145" i="2"/>
  <c r="F144" i="2"/>
  <c r="G144" i="2"/>
  <c r="G143" i="2"/>
  <c r="H143" i="2" s="1"/>
  <c r="G142" i="2"/>
  <c r="H142" i="2" s="1"/>
  <c r="F135" i="2"/>
  <c r="F134" i="2"/>
  <c r="G134" i="2"/>
  <c r="G133" i="2"/>
  <c r="H133" i="2" s="1"/>
  <c r="G132" i="2"/>
  <c r="G135" i="2" s="1"/>
  <c r="H136" i="2"/>
  <c r="F124" i="2"/>
  <c r="F123" i="2"/>
  <c r="G123" i="2"/>
  <c r="G122" i="2"/>
  <c r="H122" i="2" s="1"/>
  <c r="G121" i="2"/>
  <c r="H121" i="2" s="1"/>
  <c r="H125" i="2"/>
  <c r="H134" i="2" l="1"/>
  <c r="H101" i="1"/>
  <c r="J101" i="1" s="1"/>
  <c r="H123" i="2"/>
  <c r="G155" i="2"/>
  <c r="H155" i="2" s="1"/>
  <c r="I106" i="1"/>
  <c r="H106" i="1"/>
  <c r="J106" i="1" s="1"/>
  <c r="H176" i="2"/>
  <c r="H132" i="2"/>
  <c r="G145" i="2"/>
  <c r="H145" i="2" s="1"/>
  <c r="G124" i="2"/>
  <c r="H124" i="2" s="1"/>
  <c r="H127" i="2" s="1"/>
  <c r="G70" i="1" s="1"/>
  <c r="H175" i="2"/>
  <c r="H178" i="2" s="1"/>
  <c r="G95" i="1" s="1"/>
  <c r="H166" i="2"/>
  <c r="H165" i="2"/>
  <c r="H163" i="2"/>
  <c r="H154" i="2"/>
  <c r="H144" i="2"/>
  <c r="H135" i="2"/>
  <c r="I70" i="1" l="1"/>
  <c r="H70" i="1"/>
  <c r="J70" i="1" s="1"/>
  <c r="I95" i="1"/>
  <c r="H95" i="1"/>
  <c r="J95" i="1" s="1"/>
  <c r="H137" i="2"/>
  <c r="G75" i="1" s="1"/>
  <c r="H168" i="2"/>
  <c r="G90" i="1" s="1"/>
  <c r="H158" i="2"/>
  <c r="G85" i="1" s="1"/>
  <c r="H147" i="2"/>
  <c r="G80" i="1" s="1"/>
  <c r="I85" i="1" l="1"/>
  <c r="H85" i="1"/>
  <c r="J85" i="1" s="1"/>
  <c r="I80" i="1"/>
  <c r="H80" i="1"/>
  <c r="J80" i="1" s="1"/>
  <c r="I90" i="1"/>
  <c r="H90" i="1"/>
  <c r="J90" i="1" s="1"/>
  <c r="I75" i="1"/>
  <c r="H75" i="1"/>
  <c r="J75" i="1" s="1"/>
  <c r="F113" i="2"/>
  <c r="F112" i="2"/>
  <c r="G112" i="2"/>
  <c r="G111" i="2"/>
  <c r="H111" i="2" s="1"/>
  <c r="G110" i="2"/>
  <c r="G113" i="2" s="1"/>
  <c r="H114" i="2"/>
  <c r="H112" i="2" l="1"/>
  <c r="H113" i="2"/>
  <c r="H110" i="2"/>
  <c r="H116" i="2" l="1"/>
  <c r="G64" i="1" s="1"/>
  <c r="F102" i="2"/>
  <c r="F101" i="2"/>
  <c r="G101" i="2"/>
  <c r="G100" i="2"/>
  <c r="H100" i="2" s="1"/>
  <c r="G99" i="2"/>
  <c r="H99" i="2" s="1"/>
  <c r="F92" i="2"/>
  <c r="H92" i="2" s="1"/>
  <c r="F91" i="2"/>
  <c r="G92" i="2"/>
  <c r="G91" i="2"/>
  <c r="G90" i="2"/>
  <c r="H90" i="2" s="1"/>
  <c r="G89" i="2"/>
  <c r="H93" i="2"/>
  <c r="F82" i="2"/>
  <c r="G81" i="2"/>
  <c r="G80" i="2"/>
  <c r="G79" i="2"/>
  <c r="H79" i="2" s="1"/>
  <c r="F81" i="2"/>
  <c r="H83" i="2"/>
  <c r="H80" i="2"/>
  <c r="F72" i="2"/>
  <c r="F71" i="2"/>
  <c r="G71" i="2"/>
  <c r="G70" i="2"/>
  <c r="H70" i="2" s="1"/>
  <c r="G69" i="2"/>
  <c r="H69" i="2" s="1"/>
  <c r="H73" i="2"/>
  <c r="I64" i="1" l="1"/>
  <c r="H64" i="1"/>
  <c r="J64" i="1" s="1"/>
  <c r="H71" i="2"/>
  <c r="G102" i="2"/>
  <c r="H102" i="2" s="1"/>
  <c r="H101" i="2"/>
  <c r="H91" i="2"/>
  <c r="H89" i="2"/>
  <c r="H81" i="2"/>
  <c r="G82" i="2"/>
  <c r="H82" i="2" s="1"/>
  <c r="G72" i="2"/>
  <c r="H72" i="2" s="1"/>
  <c r="H74" i="2" l="1"/>
  <c r="G44" i="1" s="1"/>
  <c r="H104" i="2"/>
  <c r="G59" i="1" s="1"/>
  <c r="H94" i="2"/>
  <c r="G54" i="1" s="1"/>
  <c r="H84" i="2"/>
  <c r="G49" i="1" s="1"/>
  <c r="H54" i="1" l="1"/>
  <c r="J54" i="1" s="1"/>
  <c r="I54" i="1"/>
  <c r="I49" i="1"/>
  <c r="H49" i="1"/>
  <c r="J49" i="1" s="1"/>
  <c r="I59" i="1"/>
  <c r="H59" i="1"/>
  <c r="J59" i="1" s="1"/>
  <c r="I44" i="1"/>
  <c r="H44" i="1"/>
  <c r="J44" i="1" s="1"/>
  <c r="F42" i="2"/>
  <c r="F52" i="2"/>
  <c r="F22" i="2"/>
  <c r="S31" i="4" l="1"/>
  <c r="N30" i="4" s="1"/>
  <c r="N33" i="4" s="1"/>
  <c r="N25" i="4"/>
  <c r="N21" i="4"/>
  <c r="N40" i="4" l="1"/>
  <c r="F276" i="2" l="1"/>
  <c r="F275" i="2"/>
  <c r="F62" i="2"/>
  <c r="F61" i="2"/>
  <c r="F51" i="2"/>
  <c r="F41" i="2"/>
  <c r="J7" i="7"/>
  <c r="K7" i="7"/>
  <c r="J8" i="7"/>
  <c r="M8" i="7" s="1"/>
  <c r="K8" i="7"/>
  <c r="J9" i="7"/>
  <c r="M9" i="7" s="1"/>
  <c r="K9" i="7"/>
  <c r="J10" i="7"/>
  <c r="M10" i="7" s="1"/>
  <c r="K10" i="7"/>
  <c r="J11" i="7"/>
  <c r="M11" i="7" s="1"/>
  <c r="K11" i="7"/>
  <c r="J12" i="7"/>
  <c r="M12" i="7" s="1"/>
  <c r="K12" i="7"/>
  <c r="J13" i="7"/>
  <c r="M13" i="7" s="1"/>
  <c r="K13" i="7"/>
  <c r="J14" i="7"/>
  <c r="M14" i="7" s="1"/>
  <c r="K14" i="7"/>
  <c r="J15" i="7"/>
  <c r="M15" i="7" s="1"/>
  <c r="K15" i="7"/>
  <c r="J16" i="7"/>
  <c r="M16" i="7" s="1"/>
  <c r="K16" i="7"/>
  <c r="J17" i="7"/>
  <c r="M17" i="7" s="1"/>
  <c r="K17" i="7"/>
  <c r="J18" i="7"/>
  <c r="M18" i="7" s="1"/>
  <c r="K18" i="7"/>
  <c r="J19" i="7"/>
  <c r="M19" i="7" s="1"/>
  <c r="K19" i="7"/>
  <c r="J20" i="7"/>
  <c r="M20" i="7" s="1"/>
  <c r="K20" i="7"/>
  <c r="J21" i="7"/>
  <c r="M21" i="7" s="1"/>
  <c r="K21" i="7"/>
  <c r="J22" i="7"/>
  <c r="M22" i="7" s="1"/>
  <c r="K22" i="7"/>
  <c r="J23" i="7"/>
  <c r="M23" i="7" s="1"/>
  <c r="K23" i="7"/>
  <c r="J24" i="7"/>
  <c r="M24" i="7" s="1"/>
  <c r="K24" i="7"/>
  <c r="J25" i="7"/>
  <c r="M25" i="7" s="1"/>
  <c r="K25" i="7"/>
  <c r="J26" i="7"/>
  <c r="M26" i="7" s="1"/>
  <c r="K26" i="7"/>
  <c r="J27" i="7"/>
  <c r="M27" i="7" s="1"/>
  <c r="K27" i="7"/>
  <c r="J28" i="7"/>
  <c r="M28" i="7" s="1"/>
  <c r="K28" i="7"/>
  <c r="J29" i="7"/>
  <c r="M29" i="7" s="1"/>
  <c r="K29" i="7"/>
  <c r="J30" i="7"/>
  <c r="M30" i="7" s="1"/>
  <c r="K30" i="7"/>
  <c r="M7" i="7" l="1"/>
  <c r="O4" i="6"/>
  <c r="Q4" i="6" s="1"/>
  <c r="O6" i="6"/>
  <c r="O7" i="6"/>
  <c r="Q7" i="6" s="1"/>
  <c r="O8" i="6"/>
  <c r="Q8" i="6" s="1"/>
  <c r="O9" i="6"/>
  <c r="Q9" i="6" s="1"/>
  <c r="O10" i="6"/>
  <c r="Q10" i="6" s="1"/>
  <c r="O11" i="6"/>
  <c r="Q11" i="6" s="1"/>
  <c r="O12" i="6"/>
  <c r="Q12" i="6" s="1"/>
  <c r="O13" i="6"/>
  <c r="Q13" i="6" s="1"/>
  <c r="O14" i="6"/>
  <c r="Q14" i="6" s="1"/>
  <c r="O15" i="6"/>
  <c r="Q15" i="6" s="1"/>
  <c r="O16" i="6"/>
  <c r="Q16" i="6" s="1"/>
  <c r="O17" i="6"/>
  <c r="Q17" i="6" s="1"/>
  <c r="O18" i="6"/>
  <c r="Q18" i="6" s="1"/>
  <c r="O19" i="6"/>
  <c r="Q19" i="6" s="1"/>
  <c r="O20" i="6"/>
  <c r="Q20" i="6" s="1"/>
  <c r="O21" i="6"/>
  <c r="Q21" i="6" s="1"/>
  <c r="O22" i="6"/>
  <c r="Q22" i="6" s="1"/>
  <c r="O23" i="6"/>
  <c r="Q23" i="6" s="1"/>
  <c r="M35" i="7" l="1"/>
  <c r="G249" i="1" s="1"/>
  <c r="J247" i="1" s="1"/>
  <c r="O24" i="6"/>
  <c r="G254" i="1" s="1"/>
  <c r="I254" i="1" s="1"/>
  <c r="J252" i="1" s="1"/>
  <c r="Q6" i="6"/>
  <c r="Q24" i="6" s="1"/>
  <c r="D21" i="4"/>
  <c r="D25" i="4"/>
  <c r="I31" i="4"/>
  <c r="D33" i="4"/>
  <c r="D40" i="4"/>
  <c r="H6" i="1" s="1"/>
  <c r="O25" i="6" l="1"/>
  <c r="Q25" i="6" s="1"/>
  <c r="G262" i="1" l="1"/>
  <c r="G261" i="1"/>
  <c r="G305" i="2" l="1"/>
  <c r="G304" i="2"/>
  <c r="G303" i="2"/>
  <c r="G295" i="2"/>
  <c r="G294" i="2"/>
  <c r="G293" i="2"/>
  <c r="G285" i="2"/>
  <c r="G284" i="2"/>
  <c r="G283" i="2"/>
  <c r="G275" i="2"/>
  <c r="G274" i="2"/>
  <c r="G273" i="2"/>
  <c r="G62" i="2"/>
  <c r="G61" i="2"/>
  <c r="G60" i="2"/>
  <c r="G59" i="2"/>
  <c r="G51" i="2"/>
  <c r="G50" i="2"/>
  <c r="G49" i="2"/>
  <c r="G39" i="2"/>
  <c r="G41" i="2"/>
  <c r="G40" i="2"/>
  <c r="G31" i="2"/>
  <c r="G30" i="2"/>
  <c r="G29" i="2"/>
  <c r="G22" i="2"/>
  <c r="G21" i="2"/>
  <c r="G20" i="2"/>
  <c r="G306" i="2" l="1"/>
  <c r="H305" i="2"/>
  <c r="H304" i="2"/>
  <c r="H303" i="2"/>
  <c r="G296" i="2"/>
  <c r="H295" i="2"/>
  <c r="H294" i="2"/>
  <c r="H293" i="2"/>
  <c r="G286" i="2"/>
  <c r="H285" i="2"/>
  <c r="H284" i="2"/>
  <c r="H283" i="2"/>
  <c r="G276" i="2"/>
  <c r="H275" i="2"/>
  <c r="H274" i="2"/>
  <c r="H273" i="2"/>
  <c r="H20" i="2"/>
  <c r="D42" i="2"/>
  <c r="D52" i="2" s="1"/>
  <c r="D62" i="2" s="1"/>
  <c r="H143" i="1" l="1"/>
  <c r="H306" i="2"/>
  <c r="H307" i="2" s="1"/>
  <c r="G163" i="1" s="1"/>
  <c r="H163" i="1" s="1"/>
  <c r="H286" i="2"/>
  <c r="H287" i="2" s="1"/>
  <c r="G153" i="1" s="1"/>
  <c r="H153" i="1" s="1"/>
  <c r="H276" i="2"/>
  <c r="H277" i="2" s="1"/>
  <c r="H296" i="2"/>
  <c r="H297" i="2" s="1"/>
  <c r="G158" i="1" s="1"/>
  <c r="H158" i="1" s="1"/>
  <c r="G52" i="2"/>
  <c r="H51" i="2"/>
  <c r="H50" i="2"/>
  <c r="H49" i="2"/>
  <c r="H61" i="2"/>
  <c r="H60" i="2"/>
  <c r="H59" i="2"/>
  <c r="G42" i="2"/>
  <c r="G32" i="2"/>
  <c r="G148" i="1" l="1"/>
  <c r="H148" i="1" s="1"/>
  <c r="J148" i="1" s="1"/>
  <c r="I153" i="1"/>
  <c r="J153" i="1"/>
  <c r="J158" i="1"/>
  <c r="I158" i="1"/>
  <c r="I163" i="1"/>
  <c r="J163" i="1"/>
  <c r="J143" i="1"/>
  <c r="J138" i="1" s="1"/>
  <c r="I143" i="1"/>
  <c r="H52" i="2"/>
  <c r="H53" i="2" s="1"/>
  <c r="G33" i="1" s="1"/>
  <c r="H62" i="2"/>
  <c r="H63" i="2" s="1"/>
  <c r="H32" i="2"/>
  <c r="H42" i="2"/>
  <c r="I148" i="1" l="1"/>
  <c r="I33" i="1"/>
  <c r="H33" i="1"/>
  <c r="J33" i="1" s="1"/>
  <c r="G260" i="1" l="1"/>
  <c r="H41" i="2"/>
  <c r="H40" i="2"/>
  <c r="H39" i="2"/>
  <c r="H31" i="2"/>
  <c r="H30" i="2"/>
  <c r="H29" i="2"/>
  <c r="H22" i="2"/>
  <c r="H21" i="2"/>
  <c r="H23" i="2" l="1"/>
  <c r="H43" i="2"/>
  <c r="H33" i="2"/>
  <c r="G23" i="1" s="1"/>
  <c r="H23" i="1" s="1"/>
  <c r="G38" i="1" l="1"/>
  <c r="G28" i="1"/>
  <c r="H28" i="1" s="1"/>
  <c r="I23" i="1"/>
  <c r="J23" i="1"/>
  <c r="H38" i="1" l="1"/>
  <c r="J38" i="1" s="1"/>
  <c r="I38" i="1"/>
  <c r="J28" i="1"/>
  <c r="I28" i="1"/>
  <c r="H12" i="2" l="1"/>
  <c r="G11" i="1" s="1"/>
  <c r="H11" i="1" l="1"/>
  <c r="J11" i="1" s="1"/>
  <c r="J9" i="1" s="1"/>
  <c r="I11" i="1"/>
  <c r="G258" i="1"/>
  <c r="D286" i="2" l="1"/>
  <c r="D296" i="2" s="1"/>
  <c r="D306" i="2" s="1"/>
  <c r="G18" i="1"/>
  <c r="I18" i="1" l="1"/>
  <c r="H18" i="1"/>
  <c r="J18" i="1" s="1"/>
  <c r="J13" i="1" l="1"/>
  <c r="J245" i="1" s="1"/>
  <c r="G259" i="1" l="1"/>
  <c r="J257" i="1" s="1"/>
  <c r="L261" i="1" s="1"/>
  <c r="M258" i="1"/>
  <c r="N259" i="1" s="1"/>
  <c r="L260" i="1" l="1"/>
  <c r="L258" i="1"/>
  <c r="N258" i="1"/>
  <c r="N260" i="1"/>
  <c r="L259" i="1"/>
  <c r="L262" i="1"/>
  <c r="M262" i="1" s="1"/>
  <c r="M260" i="1" l="1"/>
</calcChain>
</file>

<file path=xl/comments1.xml><?xml version="1.0" encoding="utf-8"?>
<comments xmlns="http://schemas.openxmlformats.org/spreadsheetml/2006/main">
  <authors>
    <author/>
  </authors>
  <commentList>
    <comment ref="E30" authorId="0" shapeId="0">
      <text>
        <r>
          <rPr>
            <b/>
            <sz val="8"/>
            <color indexed="8"/>
            <rFont val="Tahoma"/>
            <family val="2"/>
          </rPr>
          <t>Segundo o Patrimônio, é de 30 kVA</t>
        </r>
      </text>
    </comment>
  </commentList>
</comments>
</file>

<file path=xl/sharedStrings.xml><?xml version="1.0" encoding="utf-8"?>
<sst xmlns="http://schemas.openxmlformats.org/spreadsheetml/2006/main" count="3035" uniqueCount="627">
  <si>
    <t xml:space="preserve">PODER JUDICIÁRIO - JUSTIÇA DO TRABALHO
TRIBUNAL REGIONAL DO TRABALHO DA 5ª REGIÃO
NÚCLEO DE ENGENHARIA E ARQUITETURA – NEA
</t>
  </si>
  <si>
    <t>Código</t>
  </si>
  <si>
    <t>Banco</t>
  </si>
  <si>
    <t>Descrição</t>
  </si>
  <si>
    <t>Und</t>
  </si>
  <si>
    <t>Quant.</t>
  </si>
  <si>
    <t>SINAPI</t>
  </si>
  <si>
    <t>H</t>
  </si>
  <si>
    <t>Custo unitário</t>
  </si>
  <si>
    <t>Custo total</t>
  </si>
  <si>
    <t>COMPOSIÇÃO</t>
  </si>
  <si>
    <t>PRÓPRIO</t>
  </si>
  <si>
    <t>UNID</t>
  </si>
  <si>
    <t>COMPOSIÇÃO AUXILIAR</t>
  </si>
  <si>
    <t>ELETROTÉCNICO COM ENCARGOS COMPLEMENTARES</t>
  </si>
  <si>
    <t>ELETRICISTA COM ENCARGOS COMPLEMENTARES</t>
  </si>
  <si>
    <t>SERVIÇO DE MANUTENÇÃO PREVENTIVA  EM NOBREAK DE 10 A 20 kVA</t>
  </si>
  <si>
    <t>CUSTO TOTAL</t>
  </si>
  <si>
    <t>CAMINHONETE CABINE SIMPLES COM MOTOR 1.6 FLEX, CÂMBIO MANUAL, POTÊNCIA 101/104 CV, 2 PORTAS - CHP DIURNO. AF_11/2015</t>
  </si>
  <si>
    <t>CHP</t>
  </si>
  <si>
    <t>DESCRIÇÃO  DO ORÇAMENTO</t>
  </si>
  <si>
    <t>DATA</t>
  </si>
  <si>
    <t>BANCOS UTILIZADOS/DATA BASE</t>
  </si>
  <si>
    <t>LEIS SOCIAIS (%)</t>
  </si>
  <si>
    <t>HORISTA:</t>
  </si>
  <si>
    <t>BDI (%)</t>
  </si>
  <si>
    <t>MENSALISTA:</t>
  </si>
  <si>
    <t>MÃO DE OBRA</t>
  </si>
  <si>
    <t>COM DESONERAÇÃO</t>
  </si>
  <si>
    <t xml:space="preserve">Custo unitário (R$) </t>
  </si>
  <si>
    <t>Preço unitário (R$)</t>
  </si>
  <si>
    <t>ITEM</t>
  </si>
  <si>
    <t>CÓDIGO</t>
  </si>
  <si>
    <t>ENGENHEIRO ELETRICISTA COM ENCARGOS COMPLEMENTARES</t>
  </si>
  <si>
    <t>2.1</t>
  </si>
  <si>
    <t>2.2</t>
  </si>
  <si>
    <t>2.3</t>
  </si>
  <si>
    <t>3.1</t>
  </si>
  <si>
    <t>SMC-01</t>
  </si>
  <si>
    <t>PLANILHA ANALÍTICA</t>
  </si>
  <si>
    <t>UND</t>
  </si>
  <si>
    <t>SERVIÇO DE DIAGNÓSTICO EVENTUAL DE FALHA EM NOBREAK</t>
  </si>
  <si>
    <t>SERVIÇO DE DIGANÓSTICO EVENTUAL DE FALHA EM NOBREAK - FÓRUM TRABALHISTA DE CAMAÇARI</t>
  </si>
  <si>
    <t>SERVIÇO DE DIGANÓSTICO EVENTUAL DE FALHA EM NOBREAK - FÓRUM TRABALHISTA DE FEIRA DE SANTANA</t>
  </si>
  <si>
    <t>SERVIÇO DE DIAGNÓSTICO EVENTUAL DE FALHA EM NOBREAK DE 21 A 30 kVA</t>
  </si>
  <si>
    <t>SERVIÇO DE DIGANÓSTICO EVENTUAL DE FALHA EM NOBREAK - FÓRUM TRABALHISTA DE ALAGOINHAS</t>
  </si>
  <si>
    <t>1.1</t>
  </si>
  <si>
    <t>SDE-01</t>
  </si>
  <si>
    <t>SDE-02</t>
  </si>
  <si>
    <t>SDE-03</t>
  </si>
  <si>
    <t>SDE-04</t>
  </si>
  <si>
    <t>SDE-05</t>
  </si>
  <si>
    <t>SMC-02</t>
  </si>
  <si>
    <t>SMC-03</t>
  </si>
  <si>
    <t>SMC-04</t>
  </si>
  <si>
    <t>SMC-05</t>
  </si>
  <si>
    <t>ART DO PROFISSIONAL</t>
  </si>
  <si>
    <t>SERVIÇO DE DIAGNÓSTICO EVENTUAL DE FALHA EM NOBREAK  DE 31 A 50 KVA</t>
  </si>
  <si>
    <t>SERVIÇO DE DIGANÓSTICO EVENTUAL DE FALHA EM NOBREAK - FÓRUM TRABALHISTA DE CANDEIAS</t>
  </si>
  <si>
    <t>SERVIÇO DE DIGANÓSTICO EVENTUAL DE FALHA EM NOBREAK - FÓRUM TRABALHISTA DE SANTO AMARO</t>
  </si>
  <si>
    <t>ELETROTECNICO EM DESLOCAMENTO</t>
  </si>
  <si>
    <t>SERVIÇO DE DIAGNÓSTICO EVENTUAL DE FALHA  EM NOBREAK</t>
  </si>
  <si>
    <t>SERVIÇO DE DIAGNÓSTICO EVENTUAL DE FALHA  EM NOBREAK - FÓRUM TRABALHISTA DE CAMAÇARI</t>
  </si>
  <si>
    <t>SERVIÇO DE DIAGNÓSTICO EVENTUAL DE FALHA  EM NOBREAK DE 21 A 30 kVA</t>
  </si>
  <si>
    <t>SERVIÇO DE DIAGNÓSTICO EVENTUAL DE FALHA  EM NOBREAK - FÓRUM TRABALHISTA DE FEIRA DE SANTANA</t>
  </si>
  <si>
    <t>SERVIÇO DE DIAGNÓSTICO EVENTUAL DE FALHA  EM NOBREAK - FÓRUM TRABALHISTA DE CANDEIAS</t>
  </si>
  <si>
    <t>SERVIÇO DE DIAGNÓSTICO EVENTUAL DE FALHA  EM NOBREAK - FÓRUM TRABALHISTA DE SANTO AMARO</t>
  </si>
  <si>
    <t>SERVIÇO DE DIAGNÓSTICO EVENTUAL DE FALHA  EM NOBREAK - FÓRUM TRABALHISTA DE ALAGOINHAS</t>
  </si>
  <si>
    <t>SERVIÇO DE DIAGNÓSTICO EVENTUAL DE FALHA  EM NOBREAK  DE 31 A 50 KVA</t>
  </si>
  <si>
    <t>SERVIÇO DE MANUTENÇÃO CORRETIVA SOB DEMANDA   EM NOBREAK - FÓRUM TRABALHISTA DE CAMAÇARI</t>
  </si>
  <si>
    <t>SERVIÇO DE MANUTENÇÃO CORRETIVA SOB DEMANDA   EM NOBREAK DE 21 A 30 kVA</t>
  </si>
  <si>
    <t>SERVIÇO DE MANUTENÇÃO CORRETIVA SOB DEMANDA   EM NOBREAK - FÓRUM TRABALHISTA DE FEIRA DE SANTANA</t>
  </si>
  <si>
    <t>SERVIÇO DE MANUTENÇÃO CORRETIVA SOB DEMANDA   EM NOBREAK - FÓRUM TRABALHISTA DE CANDEIAS</t>
  </si>
  <si>
    <t>SERVIÇO DE MANUTENÇÃO CORRETIVA SOB DEMANDA   EM NOBREAK - FÓRUM TRABALHISTA DE SANTO AMARO</t>
  </si>
  <si>
    <t>SERVIÇO DE MANUTENÇÃO CORRETIVA SOB DEMANDA   EM NOBREAK - FÓRUM TRABALHISTA DE ALAGOINHAS</t>
  </si>
  <si>
    <t>SERVIÇO DE MANUTENÇÃO CORRETIVA SOB DEMANDA   EM NOBREAK  DE 31 A 50 KVA</t>
  </si>
  <si>
    <t>SERVIÇO DE MANUTENÇÃO CORRETIVA SOB DEMANDA   EM NOBREAK DE 10 A 20 kVA</t>
  </si>
  <si>
    <t>SERVIÇO DE MANUTENÇÃO CORRETIVA SOB DEMANDA EM NOBREAK</t>
  </si>
  <si>
    <t>SERVIÇO DE MANUTENÇÃO CORRETIVA SOB DEMANDA EM NOBREAK DE 21 A 30 kVA</t>
  </si>
  <si>
    <t>SERVIÇO DE MANUTENÇÃO CORRETIVA SOB DEMANDA EM NOBREAK  DE 31 A 50 KVA</t>
  </si>
  <si>
    <t>SERVIÇO DE MANUTENÇÃO CORRETIVA SOB DEMANDA EM NOBREAK - FÓRUM TRABALHISTA DE CAMAÇARI</t>
  </si>
  <si>
    <t>SERVIÇO DE MANUTENÇÃO CORRETIVA SOB DEMANDA EM NOBREAK - FÓRUM TRABALHISTA DE FEIRA DE SANTANA</t>
  </si>
  <si>
    <t>SERVIÇO DE MANUTENÇÃO CORRETIVA SOB DEMANDA EM NOBREAK - FÓRUM TRABALHISTA DE CANDEIAS</t>
  </si>
  <si>
    <t>SERVIÇO DE MANUTENÇÃO CORRETIVA SOB DEMANDA EM NOBREAK - FÓRUM TRABALHISTA DE SANTO AMARO</t>
  </si>
  <si>
    <t>SERVIÇO DE MANUTENÇÃO CORRETIVA SOB DEMANDA EM NOBREAK - FÓRUM TRABALHISTA DE ALAGOINHAS</t>
  </si>
  <si>
    <t>SERVIÇO DE MANUTENÇÃO CORRETIVA SOB DEMANDA EM NOBREAK DE 10 A 20 kVA</t>
  </si>
  <si>
    <t>Preço (R$) (20 MESES)</t>
  </si>
  <si>
    <t>2.1.1</t>
  </si>
  <si>
    <t>2.2.1</t>
  </si>
  <si>
    <t>2.3.1</t>
  </si>
  <si>
    <t>2.4</t>
  </si>
  <si>
    <t>2.4.1</t>
  </si>
  <si>
    <t>2.5</t>
  </si>
  <si>
    <t>2.5.1</t>
  </si>
  <si>
    <t>3.1.1</t>
  </si>
  <si>
    <t xml:space="preserve">SERVIÇO DE MANUTENÇÃO CORRETIVA SOB DEMANDA EM NOBREAK - CUSTO COM MÃO-DE-OBRA APENAS </t>
  </si>
  <si>
    <t>3.3</t>
  </si>
  <si>
    <t>3.3.1</t>
  </si>
  <si>
    <t>3.4</t>
  </si>
  <si>
    <t>3.4.1</t>
  </si>
  <si>
    <t>3.5</t>
  </si>
  <si>
    <t>3.5.1</t>
  </si>
  <si>
    <t>3.2</t>
  </si>
  <si>
    <t>3.2.1</t>
  </si>
  <si>
    <t>ANEXO II - PLANILHA DE ORÇAMENTO SINTÉTICO</t>
  </si>
  <si>
    <t>TOTAL (20 MESES)</t>
  </si>
  <si>
    <t>TOTAL MÃO-DE-OBRA</t>
  </si>
  <si>
    <t>ANEXO III - PLANILHA DE ORÇAMENTO ANALÍTICO</t>
  </si>
  <si>
    <t>SERVIÇO DE DIAGNÓSTICO EVENTUAL DE FALHA  EM NOBREAK DE 10 A 20 kVA</t>
  </si>
  <si>
    <t>SERVIÇO DE DIAGNÓSTICO EVENTUAL DE FALHA EM NOBREAK DE 10 A 20 kVA</t>
  </si>
  <si>
    <t>DESONERADO</t>
  </si>
  <si>
    <t>NÃO-DESONERADO</t>
  </si>
  <si>
    <t>SINAPI: 88264</t>
  </si>
  <si>
    <t>SINAPI: 91677</t>
  </si>
  <si>
    <t>SINAPI: 88266</t>
  </si>
  <si>
    <t>SINAPI: 92145</t>
  </si>
  <si>
    <t>4.1.1</t>
  </si>
  <si>
    <t>RP-01</t>
  </si>
  <si>
    <t>5.1.1</t>
  </si>
  <si>
    <t>VALOR TOTAL DO CONTRATO (20 MESES)</t>
  </si>
  <si>
    <t>SERVIÇO DE DIAGNÓSTICO EVENTUAL DE FALHA EM NOBREAK (MÃO-DE-OBRA)</t>
  </si>
  <si>
    <t>SERVIÇO DE MANUTENÇÃO CORRETIVA SOB DEMANDA EM NOBREAK (MÃO-DE-OBRA)</t>
  </si>
  <si>
    <t>REPOSIÇÃO DE PEÇAS (20 MESES)</t>
  </si>
  <si>
    <t>FORNECIMENTO DE BATERIAS (20 MESES)</t>
  </si>
  <si>
    <t>6.1</t>
  </si>
  <si>
    <t>6.2</t>
  </si>
  <si>
    <t>6.3</t>
  </si>
  <si>
    <t>6.4</t>
  </si>
  <si>
    <t>VALOR ESTIMADO COM REPOSIÇÃO DE PEÇAS EM 20 MESES</t>
  </si>
  <si>
    <t>VALOR ESTIMADO DE FORNECIMENTO DE BATERIAS EM 20 MESES</t>
  </si>
  <si>
    <t>6.5</t>
  </si>
  <si>
    <t>Não possui</t>
  </si>
  <si>
    <t>Av. Rio Branco Nº 900 - Centro - CEP.:46.880-000
(75) 3251-2499</t>
  </si>
  <si>
    <t>ITABERABA</t>
  </si>
  <si>
    <t>Rua Isaías Silva Moura Nº 121 - Jd. Bahia - CEP.: 44.571-001
(75) 3631- 7621</t>
  </si>
  <si>
    <t>SANTO ANTÔNIO DE JESUS</t>
  </si>
  <si>
    <t>Rua JB da Fonseca S/N - Centro - CEP.: 44.380-000
(75) 3621-1239</t>
  </si>
  <si>
    <t>CRUZ DAS ALMAS</t>
  </si>
  <si>
    <t>Rua Altamirando de Araújo Ramos S/N - Centro - CEP.: 43.700-000
(71) 3396-3635</t>
  </si>
  <si>
    <t>SIMÕES FILHO</t>
  </si>
  <si>
    <t xml:space="preserve">CONCEPTION </t>
  </si>
  <si>
    <t>CM COMANDOS LINEARES</t>
  </si>
  <si>
    <t xml:space="preserve">Avenida Garcia – BA 420 – CEP. 44.200-000
(75) 3241-1308 </t>
  </si>
  <si>
    <t>SANTO AMARO</t>
  </si>
  <si>
    <t>Tetra 1200 AI</t>
  </si>
  <si>
    <t>CP ELETRÔNICA</t>
  </si>
  <si>
    <t>Av. João Durval Carneiro Nº 2768-  Ponto Central - CEP.: 44.075-196
(75) 3625-2397</t>
  </si>
  <si>
    <t>FEIRA DE SANTANA</t>
  </si>
  <si>
    <t>CONCEPTION S1 20000</t>
  </si>
  <si>
    <t>Centro Administrativo de Candeias - Bairro Ouro Negro - CEP.: 43.800-000
(71) 3601-4556</t>
  </si>
  <si>
    <t>CANDEIAS</t>
  </si>
  <si>
    <t>BR25 T/M -V1</t>
  </si>
  <si>
    <t>RTA</t>
  </si>
  <si>
    <t>Av. do Contorno, S/N - Centro Administrativo - Centro
 CEP.: 42.800-000 
(71) 3644-8405</t>
  </si>
  <si>
    <t>CAMAÇARI</t>
  </si>
  <si>
    <t>UPS SAI 33/40KVA E/S220/127V</t>
  </si>
  <si>
    <t>LACERDA</t>
  </si>
  <si>
    <t>Rua do Terminal Rodoviário, S/N - Alagoinhas Velha  CEP.: 48.030-900.                                  (75) 3422-1288</t>
  </si>
  <si>
    <t>ALAGOINHAS</t>
  </si>
  <si>
    <t>POTÊNCIA
(kVA)</t>
  </si>
  <si>
    <t>MODELO</t>
  </si>
  <si>
    <t>FABRICANTE</t>
  </si>
  <si>
    <t>ENDEREÇOS</t>
  </si>
  <si>
    <t>HORAS DE DESLOCAMENTO ATÉ A CIDADE PÓLO (IDA E VOLTA EM HORAS)</t>
  </si>
  <si>
    <t>DISTÂNCIA (KM) PARA CIDADE PÓLO (IDA E VOLTA)</t>
  </si>
  <si>
    <t>CIDADES</t>
  </si>
  <si>
    <t>PODER JUDICIÁRIO - JUSTIÇA DO TRABALHO
TRIBUNAL REGIONAL DO TRABALHO DA 5ª REGIÃO
NÚCLEO DE ENGENHARIA E ARQUITETURA – NEA</t>
  </si>
  <si>
    <t>Bonificação Sobre Despesas indiretas (B.D.I) =</t>
  </si>
  <si>
    <t>3º QUARTIL</t>
  </si>
  <si>
    <t>MÉDIO</t>
  </si>
  <si>
    <t>1º QUARTIL</t>
  </si>
  <si>
    <t>BDI =(((1+A4+A1+A2)*(1+A3)*(1+B))/(1-C))-1</t>
  </si>
  <si>
    <t>Fórmula Para Cálculo do B.D.I</t>
  </si>
  <si>
    <t>VALORES DO BDI PARA CONSTRUÇÃO DE EDIFÍCIOS DE ACORDO COM O ACORDÃO N. 2622/2013 DO TCU</t>
  </si>
  <si>
    <t>Total do Grupo C =</t>
  </si>
  <si>
    <t>C-4</t>
  </si>
  <si>
    <t>ISS</t>
  </si>
  <si>
    <t>C-3</t>
  </si>
  <si>
    <t>COFINS</t>
  </si>
  <si>
    <t>C-2</t>
  </si>
  <si>
    <t>ALÍQUOTA FINAL (%)</t>
  </si>
  <si>
    <t>% DE MÃO DE OBRA</t>
  </si>
  <si>
    <t>ALÍQUOTA MUNICIPAL (%)</t>
  </si>
  <si>
    <t>PIS / PASEP</t>
  </si>
  <si>
    <t>C-1</t>
  </si>
  <si>
    <t>CÁLCULO DO ISS</t>
  </si>
  <si>
    <t>Impostos</t>
  </si>
  <si>
    <t>3.00</t>
  </si>
  <si>
    <t>Total do Grupo B =</t>
  </si>
  <si>
    <t>LUCRO</t>
  </si>
  <si>
    <t>B-1</t>
  </si>
  <si>
    <t>Benefício</t>
  </si>
  <si>
    <t>2.00</t>
  </si>
  <si>
    <t>Total do Grupo A =</t>
  </si>
  <si>
    <t>Administração Central</t>
  </si>
  <si>
    <t>A4</t>
  </si>
  <si>
    <t>Despesas Financeiras</t>
  </si>
  <si>
    <t>A3</t>
  </si>
  <si>
    <t>Riscos e Imprevistos</t>
  </si>
  <si>
    <t>A2</t>
  </si>
  <si>
    <t>Seguro e Garantia</t>
  </si>
  <si>
    <t>A1</t>
  </si>
  <si>
    <t xml:space="preserve"> Despesas Indiretas</t>
  </si>
  <si>
    <t>1.00</t>
  </si>
  <si>
    <t>MÁXIMO</t>
  </si>
  <si>
    <t>MÍNIMO</t>
  </si>
  <si>
    <t>PERC.     (%)</t>
  </si>
  <si>
    <t xml:space="preserve">DISCRIMINAÇÃO </t>
  </si>
  <si>
    <t>FAIXAS DE ADMISSIBILIDADE DE ACORDO COM O ACORDÃO N. 2622/2013 DO TCU (ESTE ACÓRDÃO CONSIDERAVA CPRB DE 2,0%)</t>
  </si>
  <si>
    <t>BDI APLICADO NA OBRA</t>
  </si>
  <si>
    <t>MEMÓRIA DE CALCULO DO BDI DE SERVIÇOS</t>
  </si>
  <si>
    <t>MAIO/2019</t>
  </si>
  <si>
    <t>DATA:</t>
  </si>
  <si>
    <t xml:space="preserve">ÓRGÃO: TRIBUNAL REGIONAL DO TRABALHO DA 5ª REGIÃO </t>
  </si>
  <si>
    <t>REVISÃO:</t>
  </si>
  <si>
    <t>EXECUÇÃO DE SERVIÇOS DE MANUTENÇÃO CORRETIVA  EM NOBREAKS  DOS FÓRUNS/VARAS DO TRT DA 5ª REGIÃO LOCALIZADAS NO INTERIOR DA BAHIA - REGIÃO I</t>
  </si>
  <si>
    <t>PLANILHA DE COMPOSIÇÃO ANALÍTICA DAS TAXAS DE BONIFICAÇÃO E DESPESAS INDIRETAS – BDI PARA EXECUÇÃO DE SERVIÇOS</t>
  </si>
  <si>
    <t>PLANILHA DE COMPOSIÇÃO DE ENCARGOS SOCIAIS SOBRE PREÇOS DE MÃO DE OBRA DE HORISTAS E MENSALISTAS</t>
  </si>
  <si>
    <t>QUANTIDADE ESTIMADA DE BATERIAS</t>
  </si>
  <si>
    <t>VALOR TOTAL DE REFERÊNCIA PARA AQUISIÇÃO DE BATERIAS</t>
  </si>
  <si>
    <t>VALOR MÉDIO TOTAL</t>
  </si>
  <si>
    <t>AP12-45</t>
  </si>
  <si>
    <t>ATM POWER</t>
  </si>
  <si>
    <t>VRLA</t>
  </si>
  <si>
    <t xml:space="preserve">BATERIA SELADA AP12 -45 ATM POWER </t>
  </si>
  <si>
    <t>AP12-33</t>
  </si>
  <si>
    <t xml:space="preserve">BATERIA SELADA AP12 -33 ATM POWER </t>
  </si>
  <si>
    <t>AP12-26</t>
  </si>
  <si>
    <t xml:space="preserve">BATERIA SELADA AP12 -26 ATM POWER </t>
  </si>
  <si>
    <t>AP12-18</t>
  </si>
  <si>
    <t xml:space="preserve">BATERIA SELADA AP12 -18 ATM POWER </t>
  </si>
  <si>
    <t>AP12-7</t>
  </si>
  <si>
    <t xml:space="preserve">BATERIA SELADA AP12 -7 ATM POWER </t>
  </si>
  <si>
    <t>12V40</t>
  </si>
  <si>
    <t>GETPOWER</t>
  </si>
  <si>
    <t xml:space="preserve">POWERSAFE </t>
  </si>
  <si>
    <t>BATERIA GETPOWER 12V40</t>
  </si>
  <si>
    <t>12V33</t>
  </si>
  <si>
    <t>BATERIA GETPOWER 12V33</t>
  </si>
  <si>
    <t>12V28</t>
  </si>
  <si>
    <t>BATERIA GETPOWER 12V28</t>
  </si>
  <si>
    <t>12V26</t>
  </si>
  <si>
    <t>BATERIA GETPOWER 12V26</t>
  </si>
  <si>
    <t>12V18</t>
  </si>
  <si>
    <t>BATERIA GETPOWER 12V18</t>
  </si>
  <si>
    <t>12V12</t>
  </si>
  <si>
    <t>BATERIA GETPOWER 12V12</t>
  </si>
  <si>
    <t>12V9</t>
  </si>
  <si>
    <t>BATERIA GETPOWER 12V9</t>
  </si>
  <si>
    <t>12V7</t>
  </si>
  <si>
    <t>BATERIA GETPOWER 12V7</t>
  </si>
  <si>
    <t>12V5</t>
  </si>
  <si>
    <t>BATERIA GETPOWER 12V5</t>
  </si>
  <si>
    <t>DF2000</t>
  </si>
  <si>
    <t xml:space="preserve">FREEDOM </t>
  </si>
  <si>
    <t xml:space="preserve">HELIAR </t>
  </si>
  <si>
    <t xml:space="preserve">ESTACIONÁRIA </t>
  </si>
  <si>
    <t>BATERIA FREEDOM DF 2000</t>
  </si>
  <si>
    <t>DF1500</t>
  </si>
  <si>
    <t>BATERIA FREEDOM DF 1500</t>
  </si>
  <si>
    <t>DF1000</t>
  </si>
  <si>
    <t>BATERIA FREEDOM DF 1000</t>
  </si>
  <si>
    <t>DF700</t>
  </si>
  <si>
    <t>BATERIA FREEDOM DF 700</t>
  </si>
  <si>
    <t>DF500</t>
  </si>
  <si>
    <t>BATERIA FREEDOM DF 500</t>
  </si>
  <si>
    <t>DF300</t>
  </si>
  <si>
    <t>BATERIA FREEDOM DF 300</t>
  </si>
  <si>
    <t>VALOR DE REFERÊNCIA UNITÁRIO</t>
  </si>
  <si>
    <t>XAVIER PAIM</t>
  </si>
  <si>
    <t>ENTEL</t>
  </si>
  <si>
    <t xml:space="preserve">PROLIN </t>
  </si>
  <si>
    <t xml:space="preserve">PREÇO MEDIANO PESQUISADO - BANCO DE PREÇOS </t>
  </si>
  <si>
    <t>UNIDADES</t>
  </si>
  <si>
    <t xml:space="preserve">TENSÃO (V) </t>
  </si>
  <si>
    <t xml:space="preserve">MARCA </t>
  </si>
  <si>
    <t xml:space="preserve">FABRICANTE </t>
  </si>
  <si>
    <t xml:space="preserve">TIPO </t>
  </si>
  <si>
    <t>QUANTIDADE</t>
  </si>
  <si>
    <t xml:space="preserve">NOME </t>
  </si>
  <si>
    <t xml:space="preserve">COTAÇÕES </t>
  </si>
  <si>
    <t>EXPECIFICAÇÕES DAS BATERIAS DE NOBREAK - TRT 5</t>
  </si>
  <si>
    <t>SEQ</t>
  </si>
  <si>
    <t>CUSTO TOTAL COM REPOSIÇÃO DE PEÇAS</t>
  </si>
  <si>
    <t>Entrada Trifásica 220/127V - Saída Trifásica 220/127V</t>
  </si>
  <si>
    <t>Entrada Trifásica 380/220V - Saída Trifásica 220/127V</t>
  </si>
  <si>
    <t>Rua Rio de Contas Nº 325 -Universitário - CEP.:45.100-000
(77) 3424-2677</t>
  </si>
  <si>
    <t>VITÓRIA DA CONQUISTA</t>
  </si>
  <si>
    <t>Entrada Trifásica 380/220V - Saída Bifásica 220/127V</t>
  </si>
  <si>
    <t>Rua Guido Araújo Magalhães S/N - Novo Horizonte - CEP.: 45.400-000
(75) 3641-3042</t>
  </si>
  <si>
    <t>VALENÇA</t>
  </si>
  <si>
    <t>Entrada Trifásica 380/220V - Saída Monofásica 220V</t>
  </si>
  <si>
    <t>Rua Sagrada Família Nº 170 - Bela Vista - CEP- 45997-005
(73) 3291-6886</t>
  </si>
  <si>
    <t>TEIXEIRA DE FREITAS</t>
  </si>
  <si>
    <t>Entrada Trifásica 380/220V - Saída Trifásica 380/220V</t>
  </si>
  <si>
    <t>Av. Roberto Santos Nº 503 - Maristas - CEP.: 48.970-000
(74) 3541-4314</t>
  </si>
  <si>
    <t>SENHOR DO BONFIM</t>
  </si>
  <si>
    <t xml:space="preserve"> Avenida Garcia – BA 420 – CEP. 44.200-000
(75) 3241-1308 </t>
  </si>
  <si>
    <t>Praça Água de Côco S/N - Tabaperi -  CEP.: 45.810-000
(73) 3268-3116</t>
  </si>
  <si>
    <t>PORTO SEGURO</t>
  </si>
  <si>
    <t>Rua Tancredo Neves, Lote 97, Quadra 08, Bairro Alves de Souza
(75) 3281-4029</t>
  </si>
  <si>
    <t>PAULO AFONSO</t>
  </si>
  <si>
    <t>TV. José Guerra de Santana Nº 165 - Alagadiço - CEP.: 48.900-000
(74) 3611-3968</t>
  </si>
  <si>
    <t>JUAZEIRO</t>
  </si>
  <si>
    <t xml:space="preserve">Av. Perimetral Dois Nº100 - CEP.: 45.206-000
(73) 3525-8340 </t>
  </si>
  <si>
    <t>JEQUIÉ</t>
  </si>
  <si>
    <t>Av. João Fraga Brandão S/N - Centro- CEP.: 44.700-000 - Centro
(74) 3621-3871</t>
  </si>
  <si>
    <t>JACOBINA</t>
  </si>
  <si>
    <t>Av. Luis Viana Filho, 511- Quintas do Morumbi- CEP- 45700-000
(77) 3261-3346</t>
  </si>
  <si>
    <t>ITAPETINGA</t>
  </si>
  <si>
    <t>Rua Ubaldo Dantas S/N - Banco Raso -   CEP.: 45.607-290
(73) 3211-6055</t>
  </si>
  <si>
    <t>ITABUNA</t>
  </si>
  <si>
    <t>Rua Cel. Terêncio Dourado S/N - Centro - CEP.: 44.900-000
(74) 3641-3315</t>
  </si>
  <si>
    <t>IRECÊ</t>
  </si>
  <si>
    <t xml:space="preserve">Av. Benedito Lessa - Bairro Conceição 
(73) 3531-3110 </t>
  </si>
  <si>
    <t>IPIAÚ</t>
  </si>
  <si>
    <t>Rua Severino Vieira Nº 154 - Malhado -CEP.:45.651-510
(73) 3231-2383</t>
  </si>
  <si>
    <t>ILHÉUS</t>
  </si>
  <si>
    <t xml:space="preserve">Av. Inês Iara Teixeira Cotrim s/n - CEP.: 46.430-000
(77) 3451-1290 </t>
  </si>
  <si>
    <t>GUANAMBI</t>
  </si>
  <si>
    <t>Entrada Trifásica 220/127V - Saída Monofásica 127V</t>
  </si>
  <si>
    <t>Av. Artulino Ribeiro Lotes 1,2,3 - Dinah Borges- CEP.:45.820-000
(73) 3281-5411</t>
  </si>
  <si>
    <t>EUNÁPOLIS</t>
  </si>
  <si>
    <t>Entrada Trifásica 220/127V - Saída Bifásica 220/127V</t>
  </si>
  <si>
    <t>Av. do Contorno, S/N - Centro Administrativo - Centro- CEP.: 42.800-000 
(71) 3644-8405</t>
  </si>
  <si>
    <t>Rua João Teófilo Pereira(esquina c/ a Travessa José Galdino) - Santa Tereza 
(77) 3441-3140</t>
  </si>
  <si>
    <t>BRUMADO</t>
  </si>
  <si>
    <t>Entrada Trifásica 220/127V - Saída Trifásica 380/220V</t>
  </si>
  <si>
    <t>Rua dos Escoteiros S/N - São João – CEP.: 47.600-000
(77) 3481-4716</t>
  </si>
  <si>
    <t>BOM JESUS DA LAPA</t>
  </si>
  <si>
    <t>Rua F S/N - Quadra 36, Lot. Aratu -Morada da Lua- CEP.: 47.800-000
(77) 3611-3610</t>
  </si>
  <si>
    <t>BARREIRAS</t>
  </si>
  <si>
    <t>Rua do Terminal Rodoviário, S/N - Alagoinhas Velha  CEP.: 48.030-900
(75) 3422-1288</t>
  </si>
  <si>
    <t>MEDIANA</t>
  </si>
  <si>
    <t>MEDIA</t>
  </si>
  <si>
    <t>Potência (kVA)</t>
  </si>
  <si>
    <t xml:space="preserve">Especificação </t>
  </si>
  <si>
    <t xml:space="preserve">Endereço </t>
  </si>
  <si>
    <t>Unidade</t>
  </si>
  <si>
    <t>PHD ONLINE</t>
  </si>
  <si>
    <t>ECOOPOWER(LACERDA)</t>
  </si>
  <si>
    <t xml:space="preserve">CM COMANDOS </t>
  </si>
  <si>
    <t>AMPLIMAG</t>
  </si>
  <si>
    <t>ORDEM</t>
  </si>
  <si>
    <t>PERCENTUAL DE REPOSIÇÃO DE PEÇAS</t>
  </si>
  <si>
    <t>PREÇOS - COTAÇÃO</t>
  </si>
  <si>
    <t xml:space="preserve">INFORMAÇÕES </t>
  </si>
  <si>
    <t>PERC. (%)</t>
  </si>
  <si>
    <t>PLANILHA DE COMPOSIÇÃO ANALÍTICA DAS TAXAS DE BONIFICAÇÃO E DESPESAS INDIRETAS – BDI PARA FORNECIMENTO DE EQUIPAMENTOS E COMPONENTES</t>
  </si>
  <si>
    <t>BDI</t>
  </si>
  <si>
    <t>Serviços</t>
  </si>
  <si>
    <t>Custo total
(20 MESES) (R$)</t>
  </si>
  <si>
    <t>CUSTO MÁXIMO COM REPOSIÇÃO DE PEÇAS</t>
  </si>
  <si>
    <t>CONTRIBUIÇÃO PREVIDENCIÁRIA SOBRE A RECEITA BRUTA (CPRB)</t>
  </si>
  <si>
    <t>VALOR MÉDIO TOTAL =</t>
  </si>
  <si>
    <t>ESTIMATIVA DE CUSTO COM REPOSIÇÃO DE PEÇAS PARA EFEITO DE ORÇAMENTO</t>
  </si>
  <si>
    <t>CAPACIDADE (Ah)</t>
  </si>
  <si>
    <t>ANEXO V</t>
  </si>
  <si>
    <t>ANEXO IV - PLANILHA DE COMPOSIÇÃO ANALÍTICA DAS TAXAS DE BONIFICAÇÃO E DESPESAS INDIRETAS – BDI DE SERVIÇOS E EQUIPAMENTOS</t>
  </si>
  <si>
    <t>SERVIÇOS:</t>
  </si>
  <si>
    <t>Rua Cel. Terêncio Dourado S/N - Centro - CEP.: 44.900-000 (74) 3641-3315</t>
  </si>
  <si>
    <t>DELTA</t>
  </si>
  <si>
    <t>GES153H</t>
  </si>
  <si>
    <t>Av. João Fraga Brandão S/N - Centro- CEP.: 44.700-000 - Centro (74) 3621-3871</t>
  </si>
  <si>
    <t>UPS TBL T/M 10KVA E380/220V S220V BE</t>
  </si>
  <si>
    <t xml:space="preserve">Av. Roberto Santos Nº 503 - Maristas - CEP.: 48.970-000
(74) 3541-4314
</t>
  </si>
  <si>
    <t>UPS SAI 70/15KVA E/S380/220V</t>
  </si>
  <si>
    <t xml:space="preserve">TV. José Guerra de Santana Nº 165 - Alagadiço - CEP.: 48.900-000
(74) 3611-3968
</t>
  </si>
  <si>
    <t>UPS SAI 70/20KVA E/S380/220V</t>
  </si>
  <si>
    <t xml:space="preserve">Rua Tancredo Neves, Lote 97, Quadra 08, Bairro Alves de Souza
(75) 3281-4029
</t>
  </si>
  <si>
    <t>UPS NEW MS 10KVA E/S380/220V BE</t>
  </si>
  <si>
    <t>CONCEIÇÃO DO COITÉ</t>
  </si>
  <si>
    <t>Praça Theognes Antônio Calixto – BA (BA 411) - Centro de Administração CEP.: 48.730-000</t>
  </si>
  <si>
    <t>EUCLIDES DA CUNHA</t>
  </si>
  <si>
    <t>Rua Pedro Monteiro Campos, 89 Centro CEP- 48500-000</t>
  </si>
  <si>
    <t xml:space="preserve">Rua Guido Araújo Magalhães S/N - Novo Horizonte - CEP.: 45.400-000
(75) 3641-3042
</t>
  </si>
  <si>
    <t>TB 10000</t>
  </si>
  <si>
    <t xml:space="preserve">Av. Benedito Lessa - Bairro Conceição 
(73) 3531-3110
</t>
  </si>
  <si>
    <t>UPS NEW MS 10KVA 3/3 E/S220V BE</t>
  </si>
  <si>
    <t>ILHEUS</t>
  </si>
  <si>
    <t>EUNAPOLIS</t>
  </si>
  <si>
    <t>ITAMARAJU</t>
  </si>
  <si>
    <t xml:space="preserve">Rua Ubaldo Dantas S/N - Banco Raso -   CEP.: 45.607-290
(73) 3211-6055
</t>
  </si>
  <si>
    <t>PHD ON-LINE</t>
  </si>
  <si>
    <t>PHD TR 40KVA</t>
  </si>
  <si>
    <t>PHT TR Y 30KVA E220/S220</t>
  </si>
  <si>
    <t>TB 10.000 E380/220 S220</t>
  </si>
  <si>
    <t>Av. Artulino Ribeiro Lotes 1,2,3 - Dinah Borges- CEP.:45.820-000</t>
  </si>
  <si>
    <t>Não possui nobreak</t>
  </si>
  <si>
    <t>Rua Getúlio Vargas S/N - Cidade Alta - CEP.: 45.836-000</t>
  </si>
  <si>
    <t xml:space="preserve">Rua Severino Vieira Nº 154 - Malhado -CEP.:45.651-510
(73) 3231-2383
</t>
  </si>
  <si>
    <t xml:space="preserve">Praça Água de Côco S/N - Tabaperi -  CEP.: 45.810-000
(73) 3268-3116
</t>
  </si>
  <si>
    <t xml:space="preserve">Rua Sagrada Família Nº 170 - Bela Vista - CEP- 45997-005
(73) 3291-6886
</t>
  </si>
  <si>
    <t xml:space="preserve">Av. Perimetral Dois Nº100 - CEP.: 45.206-000
(73) 3525-8340
</t>
  </si>
  <si>
    <t xml:space="preserve">Rua Rio de Contas Nº 325 -Universitário - CEP.:45.100-000
(77) 3424-2677
</t>
  </si>
  <si>
    <t xml:space="preserve">Av. Luis Viana Filho, 511- Quintas do Morumbi- CEP- 45700-000
(77) 3261-3346
</t>
  </si>
  <si>
    <t xml:space="preserve">Rua João Teófilo Pereira(esquina c/ a Travessa José Galdino) - Santa Tereza 
(77) 3441-3140
</t>
  </si>
  <si>
    <t xml:space="preserve">Av. Inês Iara Teixeira Cotrim s/n - CEP.: 46.430-000
(77) 3451-1290
</t>
  </si>
  <si>
    <t>Rua dos Escoteiros S/N - São João – CEP.: 47.600-000</t>
  </si>
  <si>
    <t xml:space="preserve">Rua F S/N - Quadra 36, Lot. Aratu -Morada da Lua- CEP.: 47.800-000
(77) 3611-3610
</t>
  </si>
  <si>
    <t>UPS TBL T/M 10KVA E380/220V S220V</t>
  </si>
  <si>
    <t>SAI AF 33/20</t>
  </si>
  <si>
    <t>UPS NEW MS 10KVA E380/220V S220V BE</t>
  </si>
  <si>
    <t>UPS SAI 90/20KVA E/S380/220V</t>
  </si>
  <si>
    <t>SINAPI - 07/2019 -BA</t>
  </si>
  <si>
    <t>BASE: 07/2019</t>
  </si>
  <si>
    <t>SERVIÇO DE DIAGNÓSTICO EVENTUAL DE FALHA  EM NOBREAK - FÓRUM TRABALHISTA DE IRECÊ</t>
  </si>
  <si>
    <t>PERNOITE</t>
  </si>
  <si>
    <t>INSUMO</t>
  </si>
  <si>
    <t>2.6</t>
  </si>
  <si>
    <t>2.6.1</t>
  </si>
  <si>
    <t>SERVIÇO DE DIAGNÓSTICO EVENTUAL DE FALHA  EM NOBREAK - FÓRUM TRABALHISTA DE JACOBINA</t>
  </si>
  <si>
    <t>2.7</t>
  </si>
  <si>
    <t>2.7.1</t>
  </si>
  <si>
    <t>SDE-06</t>
  </si>
  <si>
    <t>SDE-07</t>
  </si>
  <si>
    <t>SERVIÇO DE DIAGNÓSTICO EVENTUAL DE FALHA  EM NOBREAK - FÓRUM TRABALHISTA DE SENHOR DO BONFIM</t>
  </si>
  <si>
    <t>2.8</t>
  </si>
  <si>
    <t>2.8.1</t>
  </si>
  <si>
    <t>SDE-08</t>
  </si>
  <si>
    <t>SERVIÇO DE DIAGNÓSTICO EVENTUAL DE FALHA  EM NOBREAK - FÓRUM TRABALHISTA DE JUAZEIRO</t>
  </si>
  <si>
    <t>2.9</t>
  </si>
  <si>
    <t>2.9.1</t>
  </si>
  <si>
    <t>SDE-09</t>
  </si>
  <si>
    <t>SERVIÇO DE DIAGNÓSTICO EVENTUAL DE FALHA  EM NOBREAK - FÓRUM TRABALHISTA DE PAULO AFONSO</t>
  </si>
  <si>
    <t>SERVIÇO DE DIAGNÓSTICO EVENTUAL DE FALHA  EM NOBREAK  DE 10 A 20 KVA</t>
  </si>
  <si>
    <t>2.10</t>
  </si>
  <si>
    <t>2.10.1</t>
  </si>
  <si>
    <t>SDE-10</t>
  </si>
  <si>
    <t>SERVIÇO DE DIAGNÓSTICO EVENTUAL DE FALHA  EM NOBREAK - FÓRUM TRABALHISTA DE VALENÇA</t>
  </si>
  <si>
    <t>2.11</t>
  </si>
  <si>
    <t>2.11.1</t>
  </si>
  <si>
    <t>SDE-11</t>
  </si>
  <si>
    <t>SERVIÇO DE DIAGNÓSTICO EVENTUAL DE FALHA  EM NOBREAK - FÓRUM TRABALHISTA DE IPIAÚ</t>
  </si>
  <si>
    <t>2.12</t>
  </si>
  <si>
    <t>2.12.1</t>
  </si>
  <si>
    <t>SDE-12</t>
  </si>
  <si>
    <t>SERVIÇO DE DIAGNÓSTICO EVENTUAL DE FALHA  EM NOBREAK - FÓRUM TRABALHISTA DE ITABUNA</t>
  </si>
  <si>
    <t>SERVIÇO DE DIAGNÓSTICO EVENTUAL DE FALHA  EM NOBREAK DE 31 A 50 kVA</t>
  </si>
  <si>
    <t>2.13</t>
  </si>
  <si>
    <t>2.13.1</t>
  </si>
  <si>
    <t>SDE-13</t>
  </si>
  <si>
    <t>ELETROTÉNICO EM DESLOCAMENTO</t>
  </si>
  <si>
    <t>SERVIÇO DE DIAGNÓSTICO EVENTUAL DE FALHA  EM NOBREAK - FÓRUM TRABALHISTA DE ILHÉUS</t>
  </si>
  <si>
    <t>SERVIÇO DE DIAGNÓSTICO EVENTUAL DE FALHA  EM NOBREAK DE 20 A 30 kVA</t>
  </si>
  <si>
    <t>2.14</t>
  </si>
  <si>
    <t>2.14.1</t>
  </si>
  <si>
    <t>SDE-14</t>
  </si>
  <si>
    <t>SERVIÇO DE DIAGNÓSTICO EVENTUAL DE FALHA  EM NOBREAK - FÓRUM TRABALHISTA DE PORTO SEGURO</t>
  </si>
  <si>
    <t>2.15</t>
  </si>
  <si>
    <t>2.15.1</t>
  </si>
  <si>
    <t>SDE-15</t>
  </si>
  <si>
    <t>SERVIÇO DE DIAGNÓSTICO EVENTUAL DE FALHA  EM NOBREAK - FÓRUM TRABALHISTA DE TEIXEIRA DE FREITAS</t>
  </si>
  <si>
    <t>ELETROTÉCNICO EM DESLOCAMENTO</t>
  </si>
  <si>
    <t>2.16</t>
  </si>
  <si>
    <t>2.16.1</t>
  </si>
  <si>
    <t>SDE-16</t>
  </si>
  <si>
    <t>SERVIÇO DE DIAGNÓSTICO EVENTUAL DE FALHA  EM NOBREAK - FÓRUM TRABALHISTA DE JEQUIÉ</t>
  </si>
  <si>
    <t>INUSMO</t>
  </si>
  <si>
    <t>2.17</t>
  </si>
  <si>
    <t>2.17.1</t>
  </si>
  <si>
    <t>SDE-17</t>
  </si>
  <si>
    <t>SERVIÇO DE DIAGNÓSTICO EVENTUAL DE FALHA  EM NOBREAK - FÓRUM TRABALHISTA DE VITORIA DA CONQUISTA</t>
  </si>
  <si>
    <t>2.18</t>
  </si>
  <si>
    <t>2.18.1</t>
  </si>
  <si>
    <t>SDE-18</t>
  </si>
  <si>
    <t>SERVIÇO DE DIAGNÓSTICO EVENTUAL DE FALHA  EM NOBREAK - FÓRUM TRABALHISTA DE ITAPETINGA</t>
  </si>
  <si>
    <t>2.19</t>
  </si>
  <si>
    <t>2.19.1</t>
  </si>
  <si>
    <t>SDE-19</t>
  </si>
  <si>
    <t>SERVIÇO DE DIAGNÓSTICO EVENTUAL DE FALHA  EM NOBREAK - FÓRUM TRABALHISTA DE BRUMADO</t>
  </si>
  <si>
    <t>2.20</t>
  </si>
  <si>
    <t>2.20.1</t>
  </si>
  <si>
    <t>SERVIÇO DE DIAGNÓSTICO EVENTUAL DE FALHA  EM NOBREAK - FÓRUM TRABALHISTA DE GUANAMBI</t>
  </si>
  <si>
    <t>2.21</t>
  </si>
  <si>
    <t>2.21.1</t>
  </si>
  <si>
    <t>SDE-21</t>
  </si>
  <si>
    <t>SDE-20</t>
  </si>
  <si>
    <t>SERVIÇO DE DIAGNÓSTICO EVENTUAL DE FALHA  EM NOBREAK - FÓRUM TRABALHISTA DE BOM JESUS DA LAPA</t>
  </si>
  <si>
    <t>2.22</t>
  </si>
  <si>
    <t>2.22.1</t>
  </si>
  <si>
    <t>SDE-22</t>
  </si>
  <si>
    <t>SERVIÇO DE DIAGNÓSTICO EVENTUAL DE FALHA  EM NOBREAK - FÓRUM TRABALHISTA DE BARREIRAS</t>
  </si>
  <si>
    <t>2.23</t>
  </si>
  <si>
    <t>2.23.1</t>
  </si>
  <si>
    <t>SDE-23</t>
  </si>
  <si>
    <t>HORAS DE TRABALHO (h)</t>
  </si>
  <si>
    <t>TEMPO DE SERVIÇO DE DIAGNÓSTICO DE FALHA</t>
  </si>
  <si>
    <t>TEMPO DE SERVIÇO DE MANUTENÇÃO CORRETIVA</t>
  </si>
  <si>
    <t>SERVIÇO DE MANUTENÇÃO CORRETIVA SOB DEMANDA   EM NOBREAK - FÓRUM TRABALHISTA DE IRECÊ</t>
  </si>
  <si>
    <t>SERVIÇO DE MANUTENÇÃO CORRETIVA SOB DEMANDA   EM NOBREAK - FÓRUM TRABALHISTA DE JACOBINA</t>
  </si>
  <si>
    <t>SERVIÇO DE MANUTENÇÃO CORRETIVA SOB DEMANDA   EM NOBREAK - FÓRUM TRABALHISTA DE SENHOR DO BONFIM</t>
  </si>
  <si>
    <t>SERVIÇO DE MANUTENÇÃO CORRETIVA SOB DEMANDA   EM NOBREAK - FÓRUM TRABALHISTA DE JUAZEIRO</t>
  </si>
  <si>
    <t>SERVIÇO DE MANUTENÇÃO CORRETIVA SOB DEMANDA   EM NOBREAK - FÓRUM TRABALHISTA DE PAULO AFONSO</t>
  </si>
  <si>
    <t>3.6</t>
  </si>
  <si>
    <t>3.6.1</t>
  </si>
  <si>
    <t>SMC-06</t>
  </si>
  <si>
    <t>3.7</t>
  </si>
  <si>
    <t>3.7.1</t>
  </si>
  <si>
    <t>SMC-07</t>
  </si>
  <si>
    <t>3.8</t>
  </si>
  <si>
    <t>3.8.1</t>
  </si>
  <si>
    <t>SMC-08</t>
  </si>
  <si>
    <t>3.9</t>
  </si>
  <si>
    <t>3.9.1</t>
  </si>
  <si>
    <t>SMC-09</t>
  </si>
  <si>
    <t>3.10</t>
  </si>
  <si>
    <t>3.10.1</t>
  </si>
  <si>
    <t>SMC-10</t>
  </si>
  <si>
    <t>SERVIÇO DE MANUTENÇÃO CORRETIVA SOB DEMANDA   EM NOBREAK - FÓRUM TRABALHISTA DE VALENÇA</t>
  </si>
  <si>
    <t>SERVIÇO DE MANUTENÇÃO CORRETIVA SOB DEMANDA   EM NOBREAK - FÓRUM TRABALHISTA  DE IPIAÚ</t>
  </si>
  <si>
    <t>SERVIÇO DE MANUTENÇÃO CORRETIVA SOB DEMANDA   EM NOBREAK - FÓRUM TRABALHISTA DE ITABUNA</t>
  </si>
  <si>
    <t>SERVIÇO DE MANUTENÇÃO CORRETIVA SOB DEMANDA   EM NOBREAK DE 31 A 50 kVA</t>
  </si>
  <si>
    <t>SERVIÇO DE MANUTENÇÃO CORRETIVA SOB DEMANDA   EM NOBREAK - FÓRUM TRABALHISTA DE ILHÉUS</t>
  </si>
  <si>
    <t>SERVIÇO DE MANUTENÇÃO CORRETIVA SOB DEMANDA   EM NOBREAK DE 20 A 30 kVA</t>
  </si>
  <si>
    <t>SERVIÇO DE MANUTENÇÃO CORRETIVA SOB DEMANDA   EM NOBREAK - FÓRUM TRABALHISTA DE PORTO SEGURO</t>
  </si>
  <si>
    <t>SERVIÇO DE MANUTENÇÃO CORRETIVA SOB DEMANDA   EM NOBREAK  DE 10 A 20 KVA</t>
  </si>
  <si>
    <t>SERVIÇO DE MANUTENÇÃO CORRETIVA SOB DEMANDA   EM NOBREAK - FÓRUM TRABALHISTA DE TEIXEIRA DE FREITAS</t>
  </si>
  <si>
    <t>3.11</t>
  </si>
  <si>
    <t>3.11.1</t>
  </si>
  <si>
    <t>SMC-11</t>
  </si>
  <si>
    <t>3.12</t>
  </si>
  <si>
    <t>3.12.1</t>
  </si>
  <si>
    <t>SMC-12</t>
  </si>
  <si>
    <t>3.13</t>
  </si>
  <si>
    <t>3.13.1</t>
  </si>
  <si>
    <t>SMC-13</t>
  </si>
  <si>
    <t>3.14</t>
  </si>
  <si>
    <t>3.14.1</t>
  </si>
  <si>
    <t>SMC-14</t>
  </si>
  <si>
    <t>3.15</t>
  </si>
  <si>
    <t>3.15.1</t>
  </si>
  <si>
    <t>SMC-15</t>
  </si>
  <si>
    <t>3.16</t>
  </si>
  <si>
    <t>3.16.1</t>
  </si>
  <si>
    <t>SMC-16</t>
  </si>
  <si>
    <t>SERVIÇO DE MANUTENÇÃO CORRETIVA SOB DEMANDA   EM NOBREAK - FÓRUM TRABALHISTA DE JEQUIÉ</t>
  </si>
  <si>
    <t>SERVIÇO DE MANUTENÇÃO CORRETIVA SOB DEMANDA   EM NOBREAK - FÓRUM TRABALHISTA DE VITORIA DA CONQUISTA</t>
  </si>
  <si>
    <t>SERVIÇO DE MANUTENÇÃO CORRETIVA SOB DEMANDA   EM NOBREAK - FÓRUM TRABALHISTA DE ITAPETINGA</t>
  </si>
  <si>
    <t>SERVIÇO DE MANUTENÇÃO CORRETIVA SOB DEMANDA   EM NOBREAK - FÓRUM TRABALHISTA DE BRUMADO</t>
  </si>
  <si>
    <t>SERVIÇO DE MANUTENÇÃO CORRETIVA SOB DEMANDA   EM NOBREAK - FÓRUM TRABALHISTA DE GUANAMBI</t>
  </si>
  <si>
    <t>SERVIÇO DE MANUTENÇÃO CORRETIVA SOB DEMANDA EM NOBREAK - FÓRUM TRABALHISTA DE BOM JESUS DA LAPA</t>
  </si>
  <si>
    <t>SERVIÇO DE MANUTENÇÃO CORRETIVA SOB DEMANDA  EM NOBREAK - FÓRUM TRABALHISTA DE BARREIRAS</t>
  </si>
  <si>
    <t>3.17</t>
  </si>
  <si>
    <t>3.17.1</t>
  </si>
  <si>
    <t>SMC-17</t>
  </si>
  <si>
    <t>3.18</t>
  </si>
  <si>
    <t>3.18.1</t>
  </si>
  <si>
    <t>SMC-18</t>
  </si>
  <si>
    <t>3.19</t>
  </si>
  <si>
    <t>3.19.1</t>
  </si>
  <si>
    <t>SMC-19</t>
  </si>
  <si>
    <t>3.20</t>
  </si>
  <si>
    <t>3.20.1</t>
  </si>
  <si>
    <t>SMC-20</t>
  </si>
  <si>
    <t>3.21</t>
  </si>
  <si>
    <t>3.21.1</t>
  </si>
  <si>
    <t>SMC-21</t>
  </si>
  <si>
    <t>3.22</t>
  </si>
  <si>
    <t>3.22.1</t>
  </si>
  <si>
    <t>SMC-22</t>
  </si>
  <si>
    <t>3.23</t>
  </si>
  <si>
    <t>3.23.1</t>
  </si>
  <si>
    <t>SMC-23</t>
  </si>
  <si>
    <t>SERVIÇO DE DIGANÓSTICO EVENTUAL DE FALHA EM NOBREAK - FÓRUM TRABALHISTA DE IRECÊ</t>
  </si>
  <si>
    <t>Custo total (20 MESES) (R$)</t>
  </si>
  <si>
    <t>SERVIÇO DE DIGANÓSTICO EVENTUAL DE FALHA EM NOBREAK - FÓRUM TRABALHISTA DE JACOBINA</t>
  </si>
  <si>
    <t>SERVIÇO DE DIGANÓSTICO EVENTUAL DE FALHA EM NOBREAK - FÓRUM TRABALHISTA DE SENHOR DO BONFIM</t>
  </si>
  <si>
    <t>SERVIÇO DE DIAGNÓSTICO EVENTUAL DE FALHA  EM NOBREAK DE 10 A 20 KVA</t>
  </si>
  <si>
    <t>SERVIÇO DE DIGANÓSTICO EVENTUAL DE FALHA EM NOBREAK - FÓRUM TRABALHISTA DE JUAZEIRO</t>
  </si>
  <si>
    <t>SERVIÇO DE DIGANÓSTICO EVENTUAL DE FALHA EM NOBREAK - FÓRUM TRABALHISTA DE PAULO AFONSO</t>
  </si>
  <si>
    <t>SERVIÇO DE DIAGNÓSTICO EVENTUAL DE FALHA EM NOBREAK  DE 10 A 20 KVA</t>
  </si>
  <si>
    <t>SERVIÇO DE DIGANÓSTICO EVENTUAL DE FALHA EM NOBREAK - FÓRUM TRABALHISTA DE VALENÇA</t>
  </si>
  <si>
    <t>SERVIÇO DE DIGANÓSTICO EVENTUAL DE FALHA EM NOBREAK - FÓRUM TRABALHISTA DE IPIAÚ</t>
  </si>
  <si>
    <t>SERVIÇO DE DIGANÓSTICO EVENTUAL DE FALHA EM NOBREAK - FÓRUM TRABALHISTA DE ITABUNA</t>
  </si>
  <si>
    <t>SERVIÇO DE DIAGNÓSTICO EVENTUAL DE FALHA  EM NOBREAK DE 31 A 50 KVA</t>
  </si>
  <si>
    <t>QTDE  DE SERVIÇO DE DIAGNÓSTICO DE FALHA</t>
  </si>
  <si>
    <t>SERVIÇO DE DIGANÓSTICO EVENTUAL DE FALHA EM NOBREAK - FÓRUM TRABALHISTA DE ILHÉUS</t>
  </si>
  <si>
    <t>SERVIÇO DE DIGANÓSTICO EVENTUAL DE FALHA EM NOBREAK - FÓRUM TRABALHISTA DE PORTO SEGURO</t>
  </si>
  <si>
    <t>SERVIÇO DE DIGANÓSTICO EVENTUAL DE FALHA EM NOBREAK - FÓRUM TRABALHISTA DE TEIXEIRA DE FREITAS</t>
  </si>
  <si>
    <t>SERVIÇO DE DIGANÓSTICO EVENTUAL DE FALHA EM NOBREAK - FÓRUM TRABALHISTA DE JEQUIÉ</t>
  </si>
  <si>
    <t>SERVIÇO DE DIGANÓSTICO EVENTUAL DE FALHA EM NOBREAK - FÓRUM TRABALHISTA DE VITORIA DA CONQUISTA</t>
  </si>
  <si>
    <t>SERVIÇO DE DIGANÓSTICO EVENTUAL DE FALHA EM NOBREAK - FÓRUM TRABALHISTA DE ITAPETINGA</t>
  </si>
  <si>
    <t>SERVIÇO DE DIGANÓSTICO EVENTUAL DE FALHA EM NOBREAK - FÓRUM TRABALHISTA DE BRUMADO</t>
  </si>
  <si>
    <t>SERVIÇO DE DIGANÓSTICO EVENTUAL DE FALHA EM NOBREAK - FÓRUM TRABALHISTA DE GUANAMBI</t>
  </si>
  <si>
    <t>SERVIÇO DE DIGANÓSTICO EVENTUAL DE FALHA EM NOBREAK - FÓRUM TRABALHISTA DE BOM JESUS DA LAPA</t>
  </si>
  <si>
    <t>SERVIÇO DE DIGANÓSTICO EVENTUAL DE FALHA EM NOBREAK - FÓRUM TRABALHISTA DE BARREIRAS</t>
  </si>
  <si>
    <t>SERVIÇO DE MANUTENÇÃO CORRETIVA SOB DEMANDA EM NOBREAK - FÓRUM TRABALHISTA DE IRECÊ</t>
  </si>
  <si>
    <t>SERVIÇO DE MANUTENÇÃO CORRETIVA SOB DEMANDA EM NOBREAK - FÓRUM TRABALHISTA DE JACOBINA</t>
  </si>
  <si>
    <t>SERVIÇO DE MANUTENÇÃO CORRETIVA SOB DEMANDA EM NOBREAK - FÓRUM TRABALHISTA DE SENHOR DO BONFIM</t>
  </si>
  <si>
    <t>SERVIÇO DE MANUTENÇÃO CORRETIVA SOB DEMANDA EM NOBREAK - FÓRUM TRABALHISTA DE JUAZEIRO</t>
  </si>
  <si>
    <t>SERVIÇO DE MANUTENÇÃO CORRETIVA SOB DEMANDA EM NOBREAK - FÓRUM TRABALHISTA DE PAULO AFONSO</t>
  </si>
  <si>
    <t>SERVIÇO DE MANUTENÇÃO CORRETIVA SOB DEMANDA EM NOBREAK  DE 10 A 20 KVA</t>
  </si>
  <si>
    <t>SERVIÇO DE MANUTENÇÃO CORRETIVA SOB DEMANDA EM NOBREAK - FÓRUM TRABALHISTA DE VALENÇA</t>
  </si>
  <si>
    <t>SERVIÇO DE MANUTENÇÃO CORRETIVA SOB DEMANDA EM NOBREAK - FÓRUM TRABALHISTA DE IPIAÚ</t>
  </si>
  <si>
    <t>SERVIÇO DE MANUTENÇÃO CORRETIVA SOB DEMANDA EM NOBREAK - FÓRUM TRABALHISTA DE ITABUNA</t>
  </si>
  <si>
    <t>SERVIÇO DE MANUTENÇÃO CORRETIVA SOB DEMANDA EM NOBREAK DE 31 A 50 kVA</t>
  </si>
  <si>
    <t>SERVIÇO DE MANUTENÇÃO CORRETIVA SOB DEMANDA EM NOBREAK - FÓRUM TRABALHISTA DE ILHÉUS</t>
  </si>
  <si>
    <t>SERVIÇO DE MANUTENÇÃO CORRETIVA SOB DEMANDA EM NOBREAK DE 20 A 30 kVA</t>
  </si>
  <si>
    <t>SERVIÇO DE MANUTENÇÃO CORRETIVA SOB DEMANDA EM NOBREAK - FÓRUM TRABALHISTA DE PORTO SEGURO</t>
  </si>
  <si>
    <t>SERVIÇO DE MANUTENÇÃO CORRETIVA SOB DEMANDA EM NOBREAK - FÓRUM TRABALHISTA DE TEIXEIRA DE FREITAS</t>
  </si>
  <si>
    <t>SERVIÇO DE MANUTENÇÃO CORRETIVA SOB DEMANDA EM NOBREAK - FÓRUM TRABALHISTA DE JEQUIÉ</t>
  </si>
  <si>
    <t>SERVIÇO DE MANUTENÇÃO CORRETIVA SOB DEMANDA EM NOBREAK - FÓRUM TRABALHISTA DE VITORIA DA CONQUISTA</t>
  </si>
  <si>
    <t>SERVIÇO DE MANUTENÇÃO CORRETIVA SOB DEMANDA EM NOBREAK - FÓRUM TRABALHISTA DE ITAPETINGA</t>
  </si>
  <si>
    <t>SERVIÇO DE MANUTENÇÃO CORRETIVA SOB DEMANDA EM NOBREAK - FÓRUM TRABALHISTA DE BRUMADO</t>
  </si>
  <si>
    <t>SERVIÇO DE MANUTENÇÃO CORRETIVA SOB DEMANDA EM NOBREAK - FÓRUM TRABALHISTA DE GUANAMBI</t>
  </si>
  <si>
    <t>Custo total (ano) (R$)</t>
  </si>
  <si>
    <t>SERVIÇO DE MANUTENÇÃO CORRETIVA SOB DEMANDA EM NOBREAK - FÓRUM TRABALHISTA DE BARREIRAS</t>
  </si>
  <si>
    <t>Salvador</t>
  </si>
  <si>
    <t>Rua do Cabral, 161, Ed. Presidente Médici - Nazaré. Salvador-BA
CEP 41.055-010</t>
  </si>
  <si>
    <t>PTX, PTX e PTX-1</t>
  </si>
  <si>
    <t>10, 10 e 15</t>
  </si>
  <si>
    <t>UNIDADES DO TRT5
(Cidade polo: SALVADOR)</t>
  </si>
  <si>
    <t>SALVADOR</t>
  </si>
  <si>
    <t>2.24</t>
  </si>
  <si>
    <t>2.24.1</t>
  </si>
  <si>
    <t>SERVIÇO DE DIGANÓSTICO EVENTUAL DE FALHA EM NOBREAK - SEDE ADMINISTRATIVA - SALVADOR (ED. PRESIDENTE MEDICI)</t>
  </si>
  <si>
    <t>SDE-24</t>
  </si>
  <si>
    <t>SERVIÇO DE MANUTENÇÃO CORRETIVA SOB DEMANDA EM NOBREAK - SEDE ADMINISTRATIVA - SALVADOR (ED. PRESIDENTE MEDICI)</t>
  </si>
  <si>
    <t>SERVIÇO DE MANUTENÇÃO CORRETIVA SOB DEMANDA  EM NOBREAK - SEDE ADMINISTRATIVA - SALVADOR (ED. PRESIDENTE MEDICI)</t>
  </si>
  <si>
    <t>3.24</t>
  </si>
  <si>
    <t>3.24.1</t>
  </si>
  <si>
    <t>SMC-24</t>
  </si>
  <si>
    <t>PLANILHA SINTÉTICA DE FORMAÇÃO DE PREÇO PARA MANUTENÃO CORRETIVA SOB DEMANDA E DE CARÁTER EVENTUAL - TODO REGIONAL</t>
  </si>
  <si>
    <t>ART/TRT</t>
  </si>
  <si>
    <t>ANOTAÇÃO DE RESPONSABILIDADE TÉCNICA/ TERMO DE RESPONSABILIDADE TÉCNICA (ART/TRT)</t>
  </si>
  <si>
    <t>Qtde. Estimada para 20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</si>
</sst>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b/>
      <sz val="11"/>
      <name val="Arial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trike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10"/>
      <name val="Arial Narrow"/>
      <family val="2"/>
    </font>
    <font>
      <b/>
      <sz val="12"/>
      <color rgb="FF000000"/>
      <name val="Arial"/>
      <family val="1"/>
    </font>
    <font>
      <sz val="9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auto="1"/>
      </bottom>
      <diagonal/>
    </border>
    <border>
      <left style="thin">
        <color theme="2" tint="-9.9948118533890809E-2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9.9948118533890809E-2"/>
      </left>
      <right/>
      <top style="thin">
        <color auto="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ck">
        <color indexed="64"/>
      </left>
      <right style="thin">
        <color theme="2"/>
      </right>
      <top style="thick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ck">
        <color indexed="64"/>
      </top>
      <bottom style="thin">
        <color theme="2"/>
      </bottom>
      <diagonal/>
    </border>
    <border>
      <left style="thin">
        <color theme="2"/>
      </left>
      <right style="thick">
        <color indexed="64"/>
      </right>
      <top style="thick">
        <color indexed="64"/>
      </top>
      <bottom style="thin">
        <color theme="2"/>
      </bottom>
      <diagonal/>
    </border>
    <border>
      <left style="thick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ck">
        <color indexed="64"/>
      </right>
      <top style="thin">
        <color theme="2"/>
      </top>
      <bottom style="thin">
        <color theme="2"/>
      </bottom>
      <diagonal/>
    </border>
    <border>
      <left style="thick">
        <color indexed="64"/>
      </left>
      <right style="thin">
        <color theme="2"/>
      </right>
      <top style="thin">
        <color theme="2"/>
      </top>
      <bottom style="thick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ck">
        <color indexed="64"/>
      </bottom>
      <diagonal/>
    </border>
    <border>
      <left style="thin">
        <color theme="2"/>
      </left>
      <right style="thick">
        <color indexed="64"/>
      </right>
      <top style="thin">
        <color theme="2"/>
      </top>
      <bottom style="thick">
        <color indexed="64"/>
      </bottom>
      <diagonal/>
    </border>
    <border>
      <left/>
      <right style="thin">
        <color theme="2" tint="-9.9948118533890809E-2"/>
      </right>
      <top/>
      <bottom/>
      <diagonal/>
    </border>
    <border>
      <left style="thick">
        <color auto="1"/>
      </left>
      <right style="thick">
        <color theme="2"/>
      </right>
      <top style="thick">
        <color auto="1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auto="1"/>
      </top>
      <bottom style="thick">
        <color theme="2"/>
      </bottom>
      <diagonal/>
    </border>
    <border>
      <left style="thick">
        <color theme="2"/>
      </left>
      <right style="thick">
        <color auto="1"/>
      </right>
      <top style="thick">
        <color auto="1"/>
      </top>
      <bottom style="thick">
        <color theme="2"/>
      </bottom>
      <diagonal/>
    </border>
    <border>
      <left style="thick">
        <color auto="1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auto="1"/>
      </right>
      <top style="thick">
        <color theme="2"/>
      </top>
      <bottom style="thick">
        <color theme="2"/>
      </bottom>
      <diagonal/>
    </border>
    <border>
      <left style="thick">
        <color auto="1"/>
      </left>
      <right style="thick">
        <color theme="2"/>
      </right>
      <top style="thick">
        <color theme="2"/>
      </top>
      <bottom style="thick">
        <color auto="1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auto="1"/>
      </bottom>
      <diagonal/>
    </border>
    <border>
      <left style="thick">
        <color theme="2"/>
      </left>
      <right style="thick">
        <color auto="1"/>
      </right>
      <top style="thick">
        <color theme="2"/>
      </top>
      <bottom style="thick">
        <color auto="1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2" fillId="2" borderId="2" xfId="0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2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left" vertical="center" wrapText="1"/>
    </xf>
    <xf numFmtId="164" fontId="0" fillId="4" borderId="2" xfId="0" applyNumberFormat="1" applyFill="1" applyBorder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/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164" fontId="0" fillId="4" borderId="0" xfId="0" applyNumberFormat="1" applyFill="1"/>
    <xf numFmtId="0" fontId="0" fillId="5" borderId="2" xfId="0" applyFill="1" applyBorder="1"/>
    <xf numFmtId="0" fontId="0" fillId="5" borderId="2" xfId="0" applyFill="1" applyBorder="1" applyAlignment="1">
      <alignment wrapText="1"/>
    </xf>
    <xf numFmtId="164" fontId="0" fillId="5" borderId="2" xfId="0" applyNumberFormat="1" applyFill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wrapText="1"/>
    </xf>
    <xf numFmtId="8" fontId="0" fillId="0" borderId="0" xfId="0" applyNumberFormat="1"/>
    <xf numFmtId="8" fontId="0" fillId="4" borderId="2" xfId="0" applyNumberFormat="1" applyFill="1" applyBorder="1"/>
    <xf numFmtId="164" fontId="0" fillId="0" borderId="5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9" fillId="0" borderId="29" xfId="2" applyFont="1" applyBorder="1"/>
    <xf numFmtId="0" fontId="9" fillId="0" borderId="30" xfId="2" applyFont="1" applyBorder="1"/>
    <xf numFmtId="10" fontId="10" fillId="0" borderId="30" xfId="2" applyNumberFormat="1" applyFont="1" applyFill="1" applyBorder="1" applyAlignment="1">
      <alignment vertical="center"/>
    </xf>
    <xf numFmtId="10" fontId="11" fillId="0" borderId="33" xfId="2" applyNumberFormat="1" applyFont="1" applyFill="1" applyBorder="1" applyAlignment="1">
      <alignment horizontal="center" vertical="center"/>
    </xf>
    <xf numFmtId="10" fontId="11" fillId="0" borderId="36" xfId="3" applyNumberFormat="1" applyFont="1" applyBorder="1" applyAlignment="1">
      <alignment horizontal="center" vertical="center"/>
    </xf>
    <xf numFmtId="10" fontId="10" fillId="0" borderId="0" xfId="2" applyNumberFormat="1" applyFont="1" applyFill="1" applyBorder="1" applyAlignment="1">
      <alignment vertical="center"/>
    </xf>
    <xf numFmtId="0" fontId="9" fillId="0" borderId="40" xfId="2" applyFont="1" applyBorder="1"/>
    <xf numFmtId="0" fontId="9" fillId="0" borderId="0" xfId="2" applyFont="1" applyBorder="1"/>
    <xf numFmtId="165" fontId="12" fillId="0" borderId="0" xfId="3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41" xfId="2" applyFont="1" applyFill="1" applyBorder="1" applyAlignment="1">
      <alignment horizontal="right" vertical="center"/>
    </xf>
    <xf numFmtId="0" fontId="10" fillId="0" borderId="4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66" fontId="11" fillId="0" borderId="0" xfId="2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0" fontId="10" fillId="0" borderId="0" xfId="3" applyNumberFormat="1" applyFont="1" applyBorder="1" applyAlignment="1">
      <alignment horizontal="center" vertical="center"/>
    </xf>
    <xf numFmtId="10" fontId="10" fillId="0" borderId="17" xfId="3" applyNumberFormat="1" applyFont="1" applyBorder="1" applyAlignment="1">
      <alignment horizontal="center" vertical="center"/>
    </xf>
    <xf numFmtId="10" fontId="11" fillId="0" borderId="40" xfId="3" applyNumberFormat="1" applyFont="1" applyBorder="1" applyAlignment="1">
      <alignment horizontal="center" vertical="center"/>
    </xf>
    <xf numFmtId="10" fontId="11" fillId="0" borderId="0" xfId="3" applyNumberFormat="1" applyFont="1" applyBorder="1" applyAlignment="1">
      <alignment horizontal="center" vertical="center"/>
    </xf>
    <xf numFmtId="10" fontId="11" fillId="0" borderId="52" xfId="3" applyNumberFormat="1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vertical="center"/>
    </xf>
    <xf numFmtId="0" fontId="11" fillId="0" borderId="54" xfId="2" applyFont="1" applyBorder="1" applyAlignment="1">
      <alignment horizontal="center" vertical="center"/>
    </xf>
    <xf numFmtId="10" fontId="11" fillId="0" borderId="33" xfId="3" applyNumberFormat="1" applyFont="1" applyFill="1" applyBorder="1" applyAlignment="1">
      <alignment horizontal="center" vertical="center"/>
    </xf>
    <xf numFmtId="10" fontId="11" fillId="0" borderId="36" xfId="3" applyNumberFormat="1" applyFont="1" applyFill="1" applyBorder="1" applyAlignment="1">
      <alignment horizontal="center" vertical="center"/>
    </xf>
    <xf numFmtId="10" fontId="10" fillId="0" borderId="0" xfId="3" applyNumberFormat="1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/>
    </xf>
    <xf numFmtId="10" fontId="11" fillId="0" borderId="20" xfId="3" applyNumberFormat="1" applyFont="1" applyBorder="1" applyAlignment="1">
      <alignment horizontal="center" vertical="center"/>
    </xf>
    <xf numFmtId="0" fontId="11" fillId="0" borderId="21" xfId="2" applyFont="1" applyFill="1" applyBorder="1" applyAlignment="1">
      <alignment vertical="center"/>
    </xf>
    <xf numFmtId="0" fontId="11" fillId="0" borderId="59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justify" vertical="center" wrapText="1"/>
    </xf>
    <xf numFmtId="166" fontId="10" fillId="0" borderId="64" xfId="2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0" fontId="11" fillId="0" borderId="48" xfId="3" applyNumberFormat="1" applyFont="1" applyBorder="1" applyAlignment="1">
      <alignment horizontal="center" vertical="center"/>
    </xf>
    <xf numFmtId="10" fontId="11" fillId="0" borderId="19" xfId="3" applyNumberFormat="1" applyFont="1" applyBorder="1" applyAlignment="1">
      <alignment horizontal="center" vertical="center"/>
    </xf>
    <xf numFmtId="10" fontId="11" fillId="0" borderId="49" xfId="3" applyNumberFormat="1" applyFont="1" applyBorder="1" applyAlignment="1">
      <alignment horizontal="center" vertical="center"/>
    </xf>
    <xf numFmtId="10" fontId="11" fillId="0" borderId="22" xfId="3" applyNumberFormat="1" applyFont="1" applyBorder="1" applyAlignment="1">
      <alignment horizontal="center" vertical="center"/>
    </xf>
    <xf numFmtId="10" fontId="11" fillId="0" borderId="20" xfId="3" applyNumberFormat="1" applyFont="1" applyFill="1" applyBorder="1" applyAlignment="1">
      <alignment horizontal="center" vertical="center"/>
    </xf>
    <xf numFmtId="10" fontId="11" fillId="0" borderId="50" xfId="3" applyNumberFormat="1" applyFont="1" applyBorder="1" applyAlignment="1">
      <alignment horizontal="center" vertical="center"/>
    </xf>
    <xf numFmtId="10" fontId="11" fillId="0" borderId="25" xfId="3" applyNumberFormat="1" applyFont="1" applyBorder="1" applyAlignment="1">
      <alignment horizontal="center" vertical="center"/>
    </xf>
    <xf numFmtId="0" fontId="9" fillId="0" borderId="50" xfId="2" applyFont="1" applyBorder="1"/>
    <xf numFmtId="0" fontId="10" fillId="0" borderId="25" xfId="2" applyFont="1" applyFill="1" applyBorder="1" applyAlignment="1">
      <alignment horizontal="justify" vertical="center" wrapText="1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4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49" fontId="13" fillId="5" borderId="0" xfId="2" applyNumberFormat="1" applyFont="1" applyFill="1" applyBorder="1" applyAlignment="1">
      <alignment horizontal="center" vertical="center"/>
    </xf>
    <xf numFmtId="49" fontId="13" fillId="5" borderId="41" xfId="2" applyNumberFormat="1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vertical="center"/>
    </xf>
    <xf numFmtId="49" fontId="16" fillId="6" borderId="75" xfId="2" quotePrefix="1" applyNumberFormat="1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vertical="center"/>
    </xf>
    <xf numFmtId="0" fontId="13" fillId="6" borderId="71" xfId="2" applyFont="1" applyFill="1" applyBorder="1" applyAlignment="1">
      <alignment vertical="center"/>
    </xf>
    <xf numFmtId="0" fontId="9" fillId="5" borderId="0" xfId="2" applyFont="1" applyFill="1" applyBorder="1" applyAlignment="1">
      <alignment vertical="center"/>
    </xf>
    <xf numFmtId="0" fontId="16" fillId="6" borderId="78" xfId="2" applyFont="1" applyFill="1" applyBorder="1" applyAlignment="1">
      <alignment horizontal="left" vertical="center"/>
    </xf>
    <xf numFmtId="0" fontId="16" fillId="6" borderId="0" xfId="2" applyFont="1" applyFill="1" applyBorder="1" applyAlignment="1">
      <alignment vertical="center"/>
    </xf>
    <xf numFmtId="0" fontId="13" fillId="6" borderId="41" xfId="2" applyFont="1" applyFill="1" applyBorder="1" applyAlignment="1">
      <alignment vertical="center"/>
    </xf>
    <xf numFmtId="0" fontId="13" fillId="5" borderId="0" xfId="2" applyFont="1" applyFill="1" applyBorder="1" applyAlignment="1">
      <alignment vertical="center"/>
    </xf>
    <xf numFmtId="0" fontId="13" fillId="5" borderId="81" xfId="2" applyFont="1" applyFill="1" applyBorder="1" applyAlignment="1">
      <alignment vertical="center"/>
    </xf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164" fontId="0" fillId="0" borderId="21" xfId="0" applyNumberFormat="1" applyBorder="1"/>
    <xf numFmtId="0" fontId="0" fillId="0" borderId="21" xfId="0" applyBorder="1" applyAlignment="1">
      <alignment wrapText="1"/>
    </xf>
    <xf numFmtId="0" fontId="0" fillId="0" borderId="21" xfId="0" applyBorder="1"/>
    <xf numFmtId="164" fontId="0" fillId="0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0" xfId="0" applyFont="1"/>
    <xf numFmtId="164" fontId="19" fillId="0" borderId="21" xfId="0" applyNumberFormat="1" applyFont="1" applyBorder="1"/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19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164" fontId="0" fillId="0" borderId="56" xfId="0" applyNumberFormat="1" applyBorder="1"/>
    <xf numFmtId="0" fontId="19" fillId="0" borderId="56" xfId="0" applyFont="1" applyBorder="1" applyAlignment="1">
      <alignment horizontal="center" vertical="center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center" vertical="center"/>
    </xf>
    <xf numFmtId="164" fontId="19" fillId="0" borderId="68" xfId="0" applyNumberFormat="1" applyFont="1" applyBorder="1"/>
    <xf numFmtId="164" fontId="19" fillId="0" borderId="67" xfId="0" applyNumberFormat="1" applyFont="1" applyBorder="1"/>
    <xf numFmtId="0" fontId="19" fillId="5" borderId="21" xfId="0" applyFont="1" applyFill="1" applyBorder="1" applyAlignment="1">
      <alignment horizontal="left" vertical="center" wrapText="1"/>
    </xf>
    <xf numFmtId="0" fontId="19" fillId="5" borderId="21" xfId="0" applyFont="1" applyFill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20" fillId="0" borderId="6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9" fontId="0" fillId="0" borderId="0" xfId="5" applyFont="1"/>
    <xf numFmtId="10" fontId="0" fillId="0" borderId="0" xfId="5" applyNumberFormat="1" applyFont="1"/>
    <xf numFmtId="10" fontId="23" fillId="0" borderId="22" xfId="4" applyNumberFormat="1" applyFont="1" applyBorder="1" applyAlignment="1">
      <alignment horizontal="center" vertical="center"/>
    </xf>
    <xf numFmtId="10" fontId="23" fillId="0" borderId="49" xfId="4" applyNumberFormat="1" applyFont="1" applyBorder="1" applyAlignment="1">
      <alignment horizontal="center" vertical="center"/>
    </xf>
    <xf numFmtId="10" fontId="0" fillId="0" borderId="0" xfId="0" applyNumberFormat="1"/>
    <xf numFmtId="10" fontId="12" fillId="0" borderId="0" xfId="5" applyNumberFormat="1" applyFont="1" applyBorder="1" applyAlignment="1">
      <alignment vertical="center"/>
    </xf>
    <xf numFmtId="0" fontId="0" fillId="0" borderId="28" xfId="0" applyBorder="1"/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164" fontId="0" fillId="0" borderId="26" xfId="0" applyNumberFormat="1" applyBorder="1"/>
    <xf numFmtId="0" fontId="0" fillId="0" borderId="0" xfId="0" applyAlignment="1">
      <alignment vertical="center"/>
    </xf>
    <xf numFmtId="0" fontId="20" fillId="0" borderId="88" xfId="0" applyFont="1" applyFill="1" applyBorder="1" applyAlignment="1">
      <alignment horizontal="center"/>
    </xf>
    <xf numFmtId="164" fontId="0" fillId="0" borderId="88" xfId="0" applyNumberFormat="1" applyBorder="1"/>
    <xf numFmtId="0" fontId="20" fillId="0" borderId="89" xfId="0" applyFont="1" applyFill="1" applyBorder="1" applyAlignment="1">
      <alignment horizontal="center"/>
    </xf>
    <xf numFmtId="0" fontId="21" fillId="0" borderId="89" xfId="0" applyFont="1" applyFill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53" xfId="0" applyFont="1" applyBorder="1" applyAlignment="1">
      <alignment vertical="center" wrapText="1"/>
    </xf>
    <xf numFmtId="0" fontId="19" fillId="0" borderId="53" xfId="0" applyFont="1" applyBorder="1" applyAlignment="1">
      <alignment horizontal="center" vertical="center"/>
    </xf>
    <xf numFmtId="164" fontId="0" fillId="0" borderId="53" xfId="0" applyNumberFormat="1" applyBorder="1"/>
    <xf numFmtId="0" fontId="19" fillId="0" borderId="89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left" vertical="center"/>
    </xf>
    <xf numFmtId="0" fontId="19" fillId="0" borderId="89" xfId="0" applyFont="1" applyBorder="1" applyAlignment="1">
      <alignment vertical="center" wrapText="1"/>
    </xf>
    <xf numFmtId="0" fontId="19" fillId="0" borderId="89" xfId="0" applyFont="1" applyBorder="1" applyAlignment="1">
      <alignment horizontal="center" vertical="center"/>
    </xf>
    <xf numFmtId="164" fontId="0" fillId="0" borderId="89" xfId="0" applyNumberFormat="1" applyBorder="1"/>
    <xf numFmtId="0" fontId="0" fillId="0" borderId="21" xfId="0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9" fontId="0" fillId="0" borderId="21" xfId="0" applyNumberForma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24" fillId="2" borderId="2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10" fontId="0" fillId="0" borderId="0" xfId="5" applyNumberFormat="1" applyFont="1" applyBorder="1" applyAlignment="1">
      <alignment vertical="center"/>
    </xf>
    <xf numFmtId="164" fontId="0" fillId="0" borderId="87" xfId="0" applyNumberFormat="1" applyBorder="1" applyAlignment="1">
      <alignment vertical="center"/>
    </xf>
    <xf numFmtId="10" fontId="0" fillId="0" borderId="87" xfId="5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5" borderId="0" xfId="0" applyFill="1" applyBorder="1"/>
    <xf numFmtId="0" fontId="0" fillId="5" borderId="0" xfId="0" applyFill="1" applyBorder="1" applyAlignment="1">
      <alignment wrapText="1"/>
    </xf>
    <xf numFmtId="164" fontId="0" fillId="5" borderId="0" xfId="0" applyNumberFormat="1" applyFill="1" applyBorder="1"/>
    <xf numFmtId="0" fontId="0" fillId="5" borderId="2" xfId="0" applyNumberFormat="1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91" xfId="0" applyFont="1" applyFill="1" applyBorder="1" applyAlignment="1">
      <alignment horizontal="left" vertical="center" wrapText="1"/>
    </xf>
    <xf numFmtId="0" fontId="2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0" fillId="0" borderId="92" xfId="0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/>
    <xf numFmtId="0" fontId="0" fillId="0" borderId="104" xfId="0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107" xfId="0" applyBorder="1" applyAlignment="1">
      <alignment wrapText="1"/>
    </xf>
    <xf numFmtId="8" fontId="0" fillId="0" borderId="107" xfId="0" applyNumberFormat="1" applyBorder="1"/>
    <xf numFmtId="8" fontId="0" fillId="0" borderId="108" xfId="0" applyNumberFormat="1" applyBorder="1"/>
    <xf numFmtId="0" fontId="0" fillId="0" borderId="109" xfId="0" applyBorder="1"/>
    <xf numFmtId="0" fontId="0" fillId="0" borderId="110" xfId="0" applyBorder="1" applyAlignment="1">
      <alignment wrapText="1"/>
    </xf>
    <xf numFmtId="8" fontId="0" fillId="0" borderId="110" xfId="0" applyNumberFormat="1" applyBorder="1"/>
    <xf numFmtId="8" fontId="0" fillId="0" borderId="111" xfId="0" applyNumberFormat="1" applyBorder="1"/>
    <xf numFmtId="164" fontId="0" fillId="4" borderId="1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164" fontId="0" fillId="4" borderId="2" xfId="0" applyNumberFormat="1" applyFill="1" applyBorder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4" borderId="6" xfId="0" applyNumberFormat="1" applyFill="1" applyBorder="1" applyAlignment="1">
      <alignment horizontal="center" vertical="center"/>
    </xf>
    <xf numFmtId="0" fontId="0" fillId="5" borderId="0" xfId="0" applyFill="1"/>
    <xf numFmtId="0" fontId="0" fillId="5" borderId="112" xfId="0" applyFill="1" applyBorder="1"/>
    <xf numFmtId="0" fontId="0" fillId="5" borderId="112" xfId="0" applyFill="1" applyBorder="1" applyAlignment="1">
      <alignment wrapText="1"/>
    </xf>
    <xf numFmtId="164" fontId="0" fillId="5" borderId="112" xfId="0" applyNumberFormat="1" applyFill="1" applyBorder="1"/>
    <xf numFmtId="164" fontId="0" fillId="5" borderId="112" xfId="0" applyNumberFormat="1" applyFill="1" applyBorder="1" applyAlignment="1">
      <alignment horizontal="center"/>
    </xf>
    <xf numFmtId="0" fontId="0" fillId="0" borderId="91" xfId="0" applyBorder="1"/>
    <xf numFmtId="164" fontId="0" fillId="0" borderId="91" xfId="0" applyNumberFormat="1" applyBorder="1"/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Fill="1"/>
    <xf numFmtId="164" fontId="3" fillId="0" borderId="4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1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5" xfId="0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17" fontId="0" fillId="0" borderId="7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Fill="1" applyBorder="1" applyAlignment="1">
      <alignment horizontal="center" wrapText="1"/>
    </xf>
    <xf numFmtId="0" fontId="0" fillId="0" borderId="98" xfId="0" applyFill="1" applyBorder="1" applyAlignment="1">
      <alignment horizontal="center" wrapText="1"/>
    </xf>
    <xf numFmtId="0" fontId="0" fillId="0" borderId="96" xfId="0" applyFill="1" applyBorder="1" applyAlignment="1">
      <alignment horizontal="center" wrapText="1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10" fontId="11" fillId="0" borderId="0" xfId="3" applyNumberFormat="1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10" fontId="10" fillId="0" borderId="37" xfId="5" applyNumberFormat="1" applyFont="1" applyFill="1" applyBorder="1" applyAlignment="1">
      <alignment horizontal="center" vertical="center"/>
    </xf>
    <xf numFmtId="10" fontId="10" fillId="0" borderId="31" xfId="5" applyNumberFormat="1" applyFont="1" applyFill="1" applyBorder="1" applyAlignment="1">
      <alignment horizontal="center" vertical="center"/>
    </xf>
    <xf numFmtId="10" fontId="11" fillId="0" borderId="35" xfId="2" applyNumberFormat="1" applyFont="1" applyFill="1" applyBorder="1" applyAlignment="1">
      <alignment horizontal="center" vertical="center"/>
    </xf>
    <xf numFmtId="10" fontId="11" fillId="0" borderId="34" xfId="2" applyNumberFormat="1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horizontal="right" vertical="center"/>
    </xf>
    <xf numFmtId="166" fontId="13" fillId="6" borderId="25" xfId="2" applyNumberFormat="1" applyFont="1" applyFill="1" applyBorder="1" applyAlignment="1">
      <alignment horizontal="center" vertical="center" wrapText="1"/>
    </xf>
    <xf numFmtId="166" fontId="13" fillId="6" borderId="24" xfId="2" applyNumberFormat="1" applyFont="1" applyFill="1" applyBorder="1" applyAlignment="1">
      <alignment horizontal="center" vertical="center" wrapText="1"/>
    </xf>
    <xf numFmtId="166" fontId="13" fillId="6" borderId="50" xfId="2" applyNumberFormat="1" applyFont="1" applyFill="1" applyBorder="1" applyAlignment="1">
      <alignment horizontal="center" vertical="center" wrapText="1"/>
    </xf>
    <xf numFmtId="166" fontId="13" fillId="6" borderId="22" xfId="2" applyNumberFormat="1" applyFont="1" applyFill="1" applyBorder="1" applyAlignment="1">
      <alignment horizontal="center" vertical="center" wrapText="1"/>
    </xf>
    <xf numFmtId="166" fontId="13" fillId="6" borderId="21" xfId="2" applyNumberFormat="1" applyFont="1" applyFill="1" applyBorder="1" applyAlignment="1">
      <alignment horizontal="center" vertical="center" wrapText="1"/>
    </xf>
    <xf numFmtId="166" fontId="13" fillId="6" borderId="49" xfId="2" applyNumberFormat="1" applyFont="1" applyFill="1" applyBorder="1" applyAlignment="1">
      <alignment horizontal="center" vertical="center" wrapText="1"/>
    </xf>
    <xf numFmtId="166" fontId="13" fillId="6" borderId="19" xfId="2" applyNumberFormat="1" applyFont="1" applyFill="1" applyBorder="1" applyAlignment="1">
      <alignment horizontal="center" vertical="center" wrapText="1"/>
    </xf>
    <xf numFmtId="166" fontId="13" fillId="6" borderId="18" xfId="2" applyNumberFormat="1" applyFont="1" applyFill="1" applyBorder="1" applyAlignment="1">
      <alignment horizontal="center" vertical="center" wrapText="1"/>
    </xf>
    <xf numFmtId="166" fontId="13" fillId="6" borderId="48" xfId="2" applyNumberFormat="1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center" vertical="center"/>
    </xf>
    <xf numFmtId="0" fontId="10" fillId="0" borderId="47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/>
    </xf>
    <xf numFmtId="0" fontId="10" fillId="5" borderId="44" xfId="2" applyFont="1" applyFill="1" applyBorder="1" applyAlignment="1">
      <alignment horizontal="center" vertical="center"/>
    </xf>
    <xf numFmtId="0" fontId="10" fillId="5" borderId="43" xfId="2" applyFont="1" applyFill="1" applyBorder="1" applyAlignment="1">
      <alignment horizontal="center" vertical="center"/>
    </xf>
    <xf numFmtId="10" fontId="10" fillId="0" borderId="61" xfId="3" applyNumberFormat="1" applyFont="1" applyBorder="1" applyAlignment="1">
      <alignment horizontal="center" vertical="center" wrapText="1"/>
    </xf>
    <xf numFmtId="10" fontId="10" fillId="0" borderId="58" xfId="3" applyNumberFormat="1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43" xfId="2" applyFont="1" applyBorder="1" applyAlignment="1">
      <alignment horizontal="center" vertical="center" wrapText="1"/>
    </xf>
    <xf numFmtId="0" fontId="14" fillId="0" borderId="60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/>
    </xf>
    <xf numFmtId="0" fontId="11" fillId="0" borderId="53" xfId="2" applyFont="1" applyFill="1" applyBorder="1" applyAlignment="1">
      <alignment horizontal="left" vertical="center"/>
    </xf>
    <xf numFmtId="0" fontId="11" fillId="0" borderId="56" xfId="2" applyFont="1" applyFill="1" applyBorder="1" applyAlignment="1">
      <alignment horizontal="left" vertical="center"/>
    </xf>
    <xf numFmtId="10" fontId="11" fillId="0" borderId="52" xfId="3" applyNumberFormat="1" applyFont="1" applyBorder="1" applyAlignment="1">
      <alignment horizontal="center" vertical="center"/>
    </xf>
    <xf numFmtId="10" fontId="11" fillId="0" borderId="55" xfId="3" applyNumberFormat="1" applyFont="1" applyBorder="1" applyAlignment="1">
      <alignment horizontal="center" vertical="center"/>
    </xf>
    <xf numFmtId="10" fontId="11" fillId="0" borderId="35" xfId="3" applyNumberFormat="1" applyFont="1" applyFill="1" applyBorder="1" applyAlignment="1">
      <alignment horizontal="center" vertical="center"/>
    </xf>
    <xf numFmtId="10" fontId="11" fillId="0" borderId="34" xfId="3" applyNumberFormat="1" applyFont="1" applyFill="1" applyBorder="1" applyAlignment="1">
      <alignment horizontal="center" vertical="center"/>
    </xf>
    <xf numFmtId="10" fontId="11" fillId="0" borderId="68" xfId="3" applyNumberFormat="1" applyFont="1" applyBorder="1" applyAlignment="1">
      <alignment horizontal="center" vertical="center"/>
    </xf>
    <xf numFmtId="10" fontId="11" fillId="0" borderId="67" xfId="3" applyNumberFormat="1" applyFont="1" applyBorder="1" applyAlignment="1">
      <alignment horizontal="center" vertical="center"/>
    </xf>
    <xf numFmtId="10" fontId="11" fillId="0" borderId="66" xfId="3" applyNumberFormat="1" applyFont="1" applyBorder="1" applyAlignment="1">
      <alignment horizontal="center" vertical="center"/>
    </xf>
    <xf numFmtId="10" fontId="11" fillId="0" borderId="65" xfId="3" applyNumberFormat="1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0" fillId="0" borderId="24" xfId="2" applyFont="1" applyFill="1" applyBorder="1" applyAlignment="1">
      <alignment horizontal="justify" vertical="center" wrapText="1"/>
    </xf>
    <xf numFmtId="0" fontId="10" fillId="0" borderId="23" xfId="2" applyFont="1" applyFill="1" applyBorder="1" applyAlignment="1">
      <alignment horizontal="justify" vertical="center" wrapText="1"/>
    </xf>
    <xf numFmtId="49" fontId="13" fillId="6" borderId="63" xfId="2" applyNumberFormat="1" applyFont="1" applyFill="1" applyBorder="1" applyAlignment="1">
      <alignment horizontal="center" vertical="center" wrapText="1"/>
    </xf>
    <xf numFmtId="49" fontId="13" fillId="6" borderId="38" xfId="2" applyNumberFormat="1" applyFont="1" applyFill="1" applyBorder="1" applyAlignment="1">
      <alignment horizontal="center" vertical="center" wrapText="1"/>
    </xf>
    <xf numFmtId="49" fontId="13" fillId="6" borderId="62" xfId="2" applyNumberFormat="1" applyFont="1" applyFill="1" applyBorder="1" applyAlignment="1">
      <alignment horizontal="center" vertical="center" wrapText="1"/>
    </xf>
    <xf numFmtId="10" fontId="11" fillId="0" borderId="70" xfId="3" applyNumberFormat="1" applyFont="1" applyBorder="1" applyAlignment="1">
      <alignment horizontal="center" vertical="center"/>
    </xf>
    <xf numFmtId="10" fontId="11" fillId="0" borderId="69" xfId="3" applyNumberFormat="1" applyFont="1" applyBorder="1" applyAlignment="1">
      <alignment horizontal="center" vertical="center"/>
    </xf>
    <xf numFmtId="0" fontId="9" fillId="0" borderId="70" xfId="2" applyFont="1" applyBorder="1" applyAlignment="1">
      <alignment horizontal="center"/>
    </xf>
    <xf numFmtId="0" fontId="9" fillId="0" borderId="69" xfId="2" applyFont="1" applyBorder="1" applyAlignment="1">
      <alignment horizontal="center"/>
    </xf>
    <xf numFmtId="10" fontId="23" fillId="0" borderId="68" xfId="4" applyNumberFormat="1" applyFont="1" applyBorder="1" applyAlignment="1">
      <alignment horizontal="center" vertical="center"/>
    </xf>
    <xf numFmtId="10" fontId="23" fillId="0" borderId="67" xfId="4" applyNumberFormat="1" applyFont="1" applyBorder="1" applyAlignment="1">
      <alignment horizontal="center" vertical="center"/>
    </xf>
    <xf numFmtId="0" fontId="13" fillId="7" borderId="83" xfId="2" applyFont="1" applyFill="1" applyBorder="1" applyAlignment="1">
      <alignment horizontal="center" vertical="center" wrapText="1"/>
    </xf>
    <xf numFmtId="0" fontId="13" fillId="7" borderId="81" xfId="2" applyFont="1" applyFill="1" applyBorder="1" applyAlignment="1">
      <alignment horizontal="center" vertical="center" wrapText="1"/>
    </xf>
    <xf numFmtId="0" fontId="13" fillId="7" borderId="82" xfId="2" applyFont="1" applyFill="1" applyBorder="1" applyAlignment="1">
      <alignment horizontal="center" vertical="center" wrapText="1"/>
    </xf>
    <xf numFmtId="0" fontId="13" fillId="7" borderId="47" xfId="2" applyFont="1" applyFill="1" applyBorder="1" applyAlignment="1">
      <alignment horizontal="center" vertical="center" wrapText="1"/>
    </xf>
    <xf numFmtId="0" fontId="13" fillId="7" borderId="46" xfId="2" applyFont="1" applyFill="1" applyBorder="1" applyAlignment="1">
      <alignment horizontal="center" vertical="center" wrapText="1"/>
    </xf>
    <xf numFmtId="0" fontId="13" fillId="7" borderId="45" xfId="2" applyFont="1" applyFill="1" applyBorder="1" applyAlignment="1">
      <alignment horizontal="center" vertical="center" wrapText="1"/>
    </xf>
    <xf numFmtId="0" fontId="13" fillId="5" borderId="80" xfId="2" applyFont="1" applyFill="1" applyBorder="1" applyAlignment="1">
      <alignment horizontal="center" vertical="center"/>
    </xf>
    <xf numFmtId="0" fontId="13" fillId="5" borderId="79" xfId="2" applyFont="1" applyFill="1" applyBorder="1" applyAlignment="1">
      <alignment horizontal="center" vertical="center"/>
    </xf>
    <xf numFmtId="0" fontId="13" fillId="5" borderId="77" xfId="2" applyFont="1" applyFill="1" applyBorder="1" applyAlignment="1">
      <alignment horizontal="center" vertical="center"/>
    </xf>
    <xf numFmtId="0" fontId="13" fillId="5" borderId="40" xfId="2" applyFont="1" applyFill="1" applyBorder="1" applyAlignment="1">
      <alignment horizontal="center" vertical="center"/>
    </xf>
    <xf numFmtId="0" fontId="13" fillId="5" borderId="74" xfId="2" applyFont="1" applyFill="1" applyBorder="1" applyAlignment="1">
      <alignment horizontal="center" vertical="center"/>
    </xf>
    <xf numFmtId="0" fontId="13" fillId="5" borderId="73" xfId="2" applyFont="1" applyFill="1" applyBorder="1" applyAlignment="1">
      <alignment horizontal="center" vertical="center"/>
    </xf>
    <xf numFmtId="0" fontId="13" fillId="6" borderId="71" xfId="2" applyFont="1" applyFill="1" applyBorder="1" applyAlignment="1">
      <alignment horizontal="center" vertical="center" wrapText="1"/>
    </xf>
    <xf numFmtId="0" fontId="13" fillId="6" borderId="26" xfId="2" applyFont="1" applyFill="1" applyBorder="1" applyAlignment="1">
      <alignment horizontal="center" vertical="center" wrapText="1"/>
    </xf>
    <xf numFmtId="0" fontId="13" fillId="6" borderId="36" xfId="2" applyFont="1" applyFill="1" applyBorder="1" applyAlignment="1">
      <alignment horizontal="left" vertical="center"/>
    </xf>
    <xf numFmtId="0" fontId="13" fillId="6" borderId="76" xfId="2" applyFont="1" applyFill="1" applyBorder="1" applyAlignment="1">
      <alignment horizontal="left" vertical="center"/>
    </xf>
    <xf numFmtId="4" fontId="15" fillId="0" borderId="41" xfId="2" applyNumberFormat="1" applyFont="1" applyBorder="1" applyAlignment="1">
      <alignment horizontal="center" wrapText="1"/>
    </xf>
    <xf numFmtId="4" fontId="15" fillId="0" borderId="0" xfId="2" applyNumberFormat="1" applyFont="1" applyBorder="1" applyAlignment="1">
      <alignment horizontal="center" wrapText="1"/>
    </xf>
    <xf numFmtId="4" fontId="15" fillId="0" borderId="40" xfId="2" applyNumberFormat="1" applyFont="1" applyBorder="1" applyAlignment="1">
      <alignment horizontal="center" wrapText="1"/>
    </xf>
    <xf numFmtId="49" fontId="13" fillId="6" borderId="71" xfId="2" applyNumberFormat="1" applyFont="1" applyFill="1" applyBorder="1" applyAlignment="1">
      <alignment horizontal="center" vertical="center"/>
    </xf>
    <xf numFmtId="49" fontId="13" fillId="6" borderId="27" xfId="2" applyNumberFormat="1" applyFont="1" applyFill="1" applyBorder="1" applyAlignment="1">
      <alignment horizontal="center" vertical="center"/>
    </xf>
    <xf numFmtId="49" fontId="13" fillId="6" borderId="72" xfId="2" applyNumberFormat="1" applyFont="1" applyFill="1" applyBorder="1" applyAlignment="1">
      <alignment horizontal="center" vertical="center"/>
    </xf>
    <xf numFmtId="49" fontId="13" fillId="6" borderId="26" xfId="2" applyNumberFormat="1" applyFont="1" applyFill="1" applyBorder="1" applyAlignment="1">
      <alignment horizontal="center" vertical="center"/>
    </xf>
    <xf numFmtId="49" fontId="13" fillId="6" borderId="25" xfId="2" applyNumberFormat="1" applyFont="1" applyFill="1" applyBorder="1" applyAlignment="1">
      <alignment horizontal="center" vertical="center" wrapText="1"/>
    </xf>
    <xf numFmtId="49" fontId="13" fillId="6" borderId="24" xfId="2" applyNumberFormat="1" applyFont="1" applyFill="1" applyBorder="1" applyAlignment="1">
      <alignment horizontal="center" vertical="center" wrapText="1"/>
    </xf>
    <xf numFmtId="49" fontId="13" fillId="6" borderId="70" xfId="2" applyNumberFormat="1" applyFont="1" applyFill="1" applyBorder="1" applyAlignment="1">
      <alignment horizontal="center" vertical="center" wrapText="1"/>
    </xf>
    <xf numFmtId="49" fontId="13" fillId="6" borderId="50" xfId="2" applyNumberFormat="1" applyFont="1" applyFill="1" applyBorder="1" applyAlignment="1">
      <alignment horizontal="center" vertical="center" wrapText="1"/>
    </xf>
    <xf numFmtId="49" fontId="13" fillId="6" borderId="22" xfId="2" applyNumberFormat="1" applyFont="1" applyFill="1" applyBorder="1" applyAlignment="1">
      <alignment horizontal="center" vertical="center" wrapText="1"/>
    </xf>
    <xf numFmtId="49" fontId="13" fillId="6" borderId="21" xfId="2" applyNumberFormat="1" applyFont="1" applyFill="1" applyBorder="1" applyAlignment="1">
      <alignment horizontal="center" vertical="center" wrapText="1"/>
    </xf>
    <xf numFmtId="49" fontId="13" fillId="6" borderId="68" xfId="2" applyNumberFormat="1" applyFont="1" applyFill="1" applyBorder="1" applyAlignment="1">
      <alignment horizontal="center" vertical="center" wrapText="1"/>
    </xf>
    <xf numFmtId="49" fontId="13" fillId="6" borderId="49" xfId="2" applyNumberFormat="1" applyFont="1" applyFill="1" applyBorder="1" applyAlignment="1">
      <alignment horizontal="center" vertical="center" wrapText="1"/>
    </xf>
    <xf numFmtId="0" fontId="10" fillId="0" borderId="57" xfId="2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55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5" borderId="66" xfId="2" applyFont="1" applyFill="1" applyBorder="1" applyAlignment="1">
      <alignment horizontal="center" vertical="center"/>
    </xf>
    <xf numFmtId="0" fontId="10" fillId="5" borderId="65" xfId="2" applyFont="1" applyFill="1" applyBorder="1" applyAlignment="1">
      <alignment horizontal="center" vertical="center"/>
    </xf>
    <xf numFmtId="0" fontId="11" fillId="0" borderId="41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10" fontId="10" fillId="0" borderId="37" xfId="2" applyNumberFormat="1" applyFont="1" applyFill="1" applyBorder="1" applyAlignment="1">
      <alignment horizontal="center" vertical="center"/>
    </xf>
    <xf numFmtId="10" fontId="10" fillId="0" borderId="31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67" xfId="0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88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Porcentagem" xfId="5" builtinId="5"/>
    <cellStyle name="Vírgula" xfId="4" builtinId="3"/>
    <cellStyle name="Vírgula 2" xfId="3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52916</xdr:colOff>
      <xdr:row>0</xdr:row>
      <xdr:rowOff>68790</xdr:rowOff>
    </xdr:from>
    <xdr:ext cx="984251" cy="1000126"/>
    <xdr:pic>
      <xdr:nvPicPr>
        <xdr:cNvPr id="2" name="Imagem 1">
          <a:extLst>
            <a:ext uri="{FF2B5EF4-FFF2-40B4-BE49-F238E27FC236}">
              <a16:creationId xmlns:a16="http://schemas.microsoft.com/office/drawing/2014/main" id="{8BB50122-BD13-472C-A6BB-635C7C8DAB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68790"/>
          <a:ext cx="984251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878417</xdr:colOff>
      <xdr:row>0</xdr:row>
      <xdr:rowOff>42332</xdr:rowOff>
    </xdr:from>
    <xdr:ext cx="1629833" cy="1012225"/>
    <xdr:pic>
      <xdr:nvPicPr>
        <xdr:cNvPr id="3" name="Imagem 2">
          <a:extLst>
            <a:ext uri="{FF2B5EF4-FFF2-40B4-BE49-F238E27FC236}">
              <a16:creationId xmlns:a16="http://schemas.microsoft.com/office/drawing/2014/main" id="{874399C2-5462-4B79-9D8F-3E2C801B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317" y="42332"/>
          <a:ext cx="1629833" cy="1012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257175</xdr:rowOff>
    </xdr:from>
    <xdr:to>
      <xdr:col>0</xdr:col>
      <xdr:colOff>1023620</xdr:colOff>
      <xdr:row>2</xdr:row>
      <xdr:rowOff>1156970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"/>
          <a:ext cx="899795" cy="8997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381000</xdr:colOff>
      <xdr:row>2</xdr:row>
      <xdr:rowOff>240507</xdr:rowOff>
    </xdr:from>
    <xdr:to>
      <xdr:col>9</xdr:col>
      <xdr:colOff>297656</xdr:colOff>
      <xdr:row>2</xdr:row>
      <xdr:rowOff>1140302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3719" y="1133476"/>
          <a:ext cx="1440656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899795" cy="89979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99795" cy="8997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152400</xdr:colOff>
      <xdr:row>0</xdr:row>
      <xdr:rowOff>95250</xdr:rowOff>
    </xdr:from>
    <xdr:ext cx="1259840" cy="89979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95250"/>
          <a:ext cx="1259840" cy="8997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22411</xdr:colOff>
      <xdr:row>3</xdr:row>
      <xdr:rowOff>56031</xdr:rowOff>
    </xdr:from>
    <xdr:ext cx="1591236" cy="1081367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611" y="627531"/>
          <a:ext cx="1591236" cy="10813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87456</xdr:rowOff>
    </xdr:from>
    <xdr:ext cx="6000750" cy="7805776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4933"/>
          <a:ext cx="6000750" cy="78057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WhiteSpace="0" view="pageBreakPreview" zoomScale="88" zoomScaleNormal="90" zoomScaleSheetLayoutView="88" zoomScalePageLayoutView="90" workbookViewId="0">
      <selection activeCell="M2" sqref="M2"/>
    </sheetView>
  </sheetViews>
  <sheetFormatPr defaultRowHeight="15" x14ac:dyDescent="0.25"/>
  <cols>
    <col min="1" max="1" width="16.42578125" style="257" customWidth="1"/>
    <col min="2" max="2" width="32.42578125" style="36" customWidth="1"/>
    <col min="3" max="3" width="21.7109375" style="257" customWidth="1"/>
    <col min="4" max="4" width="22" style="36" customWidth="1"/>
    <col min="5" max="5" width="41" style="36" bestFit="1" customWidth="1"/>
    <col min="6" max="6" width="18.140625" style="36" bestFit="1" customWidth="1"/>
    <col min="7" max="7" width="24.85546875" style="36" bestFit="1" customWidth="1"/>
    <col min="8" max="8" width="13.28515625" style="36" customWidth="1"/>
    <col min="9" max="16384" width="9.140625" style="36"/>
  </cols>
  <sheetData>
    <row r="1" spans="1:12" ht="87.75" customHeight="1" thickBot="1" x14ac:dyDescent="0.3">
      <c r="A1" s="256"/>
      <c r="B1" s="283" t="s">
        <v>166</v>
      </c>
      <c r="C1" s="283"/>
      <c r="D1" s="283"/>
      <c r="E1" s="283"/>
      <c r="F1" s="283"/>
      <c r="G1" s="283"/>
      <c r="H1" s="45"/>
      <c r="L1" s="257"/>
    </row>
    <row r="2" spans="1:12" ht="72" thickBot="1" x14ac:dyDescent="0.3">
      <c r="A2" s="271" t="s">
        <v>612</v>
      </c>
      <c r="B2" s="272" t="s">
        <v>165</v>
      </c>
      <c r="C2" s="273" t="s">
        <v>164</v>
      </c>
      <c r="D2" s="273" t="s">
        <v>163</v>
      </c>
      <c r="E2" s="273" t="s">
        <v>162</v>
      </c>
      <c r="F2" s="273" t="s">
        <v>161</v>
      </c>
      <c r="G2" s="273" t="s">
        <v>160</v>
      </c>
      <c r="H2" s="274" t="s">
        <v>159</v>
      </c>
    </row>
    <row r="3" spans="1:12" ht="42.75" x14ac:dyDescent="0.25">
      <c r="A3" s="265">
        <v>1</v>
      </c>
      <c r="B3" s="266" t="s">
        <v>158</v>
      </c>
      <c r="C3" s="267">
        <v>247</v>
      </c>
      <c r="D3" s="267">
        <v>3.8</v>
      </c>
      <c r="E3" s="268" t="s">
        <v>157</v>
      </c>
      <c r="F3" s="267" t="s">
        <v>156</v>
      </c>
      <c r="G3" s="269" t="s">
        <v>155</v>
      </c>
      <c r="H3" s="270">
        <v>40</v>
      </c>
    </row>
    <row r="4" spans="1:12" ht="57" x14ac:dyDescent="0.25">
      <c r="A4" s="259">
        <v>2</v>
      </c>
      <c r="B4" s="200" t="s">
        <v>154</v>
      </c>
      <c r="C4" s="41">
        <v>99.8</v>
      </c>
      <c r="D4" s="41">
        <v>1.67</v>
      </c>
      <c r="E4" s="44" t="s">
        <v>153</v>
      </c>
      <c r="F4" s="41" t="s">
        <v>152</v>
      </c>
      <c r="G4" s="41" t="s">
        <v>151</v>
      </c>
      <c r="H4" s="40">
        <v>25</v>
      </c>
    </row>
    <row r="5" spans="1:12" ht="42.75" x14ac:dyDescent="0.25">
      <c r="A5" s="259">
        <v>3</v>
      </c>
      <c r="B5" s="201" t="s">
        <v>150</v>
      </c>
      <c r="C5" s="41">
        <v>98.9</v>
      </c>
      <c r="D5" s="41">
        <v>1.7</v>
      </c>
      <c r="E5" s="42" t="s">
        <v>149</v>
      </c>
      <c r="F5" s="42" t="s">
        <v>141</v>
      </c>
      <c r="G5" s="41" t="s">
        <v>148</v>
      </c>
      <c r="H5" s="40">
        <v>20</v>
      </c>
    </row>
    <row r="6" spans="1:12" ht="42.75" x14ac:dyDescent="0.25">
      <c r="A6" s="259">
        <v>4</v>
      </c>
      <c r="B6" s="201" t="s">
        <v>147</v>
      </c>
      <c r="C6" s="41">
        <v>232</v>
      </c>
      <c r="D6" s="41">
        <v>3.2</v>
      </c>
      <c r="E6" s="42" t="s">
        <v>146</v>
      </c>
      <c r="F6" s="41" t="s">
        <v>145</v>
      </c>
      <c r="G6" s="41" t="s">
        <v>144</v>
      </c>
      <c r="H6" s="40">
        <v>20</v>
      </c>
    </row>
    <row r="7" spans="1:12" ht="42.75" x14ac:dyDescent="0.25">
      <c r="A7" s="259">
        <v>5</v>
      </c>
      <c r="B7" s="201" t="s">
        <v>143</v>
      </c>
      <c r="C7" s="41">
        <v>159</v>
      </c>
      <c r="D7" s="41">
        <v>2.35</v>
      </c>
      <c r="E7" s="42" t="s">
        <v>142</v>
      </c>
      <c r="F7" s="42" t="s">
        <v>141</v>
      </c>
      <c r="G7" s="41" t="s">
        <v>140</v>
      </c>
      <c r="H7" s="40">
        <v>15</v>
      </c>
    </row>
    <row r="8" spans="1:12" ht="42.75" x14ac:dyDescent="0.25">
      <c r="A8" s="259">
        <v>6</v>
      </c>
      <c r="B8" s="43" t="s">
        <v>139</v>
      </c>
      <c r="C8" s="41">
        <v>56.3</v>
      </c>
      <c r="D8" s="41">
        <v>0.89</v>
      </c>
      <c r="E8" s="42" t="s">
        <v>138</v>
      </c>
      <c r="F8" s="41" t="s">
        <v>131</v>
      </c>
      <c r="G8" s="41" t="s">
        <v>131</v>
      </c>
      <c r="H8" s="40" t="s">
        <v>131</v>
      </c>
    </row>
    <row r="9" spans="1:12" ht="42.75" x14ac:dyDescent="0.25">
      <c r="A9" s="259">
        <v>7</v>
      </c>
      <c r="B9" s="43" t="s">
        <v>137</v>
      </c>
      <c r="C9" s="41">
        <v>307</v>
      </c>
      <c r="D9" s="41">
        <v>4.3</v>
      </c>
      <c r="E9" s="42" t="s">
        <v>136</v>
      </c>
      <c r="F9" s="41" t="s">
        <v>131</v>
      </c>
      <c r="G9" s="41" t="s">
        <v>131</v>
      </c>
      <c r="H9" s="40" t="s">
        <v>131</v>
      </c>
    </row>
    <row r="10" spans="1:12" ht="42.75" x14ac:dyDescent="0.25">
      <c r="A10" s="259">
        <v>8</v>
      </c>
      <c r="B10" s="43" t="s">
        <v>135</v>
      </c>
      <c r="C10" s="41">
        <v>386</v>
      </c>
      <c r="D10" s="41">
        <v>5.43</v>
      </c>
      <c r="E10" s="42" t="s">
        <v>134</v>
      </c>
      <c r="F10" s="41" t="s">
        <v>131</v>
      </c>
      <c r="G10" s="41" t="s">
        <v>131</v>
      </c>
      <c r="H10" s="40" t="s">
        <v>131</v>
      </c>
    </row>
    <row r="11" spans="1:12" ht="42.75" x14ac:dyDescent="0.25">
      <c r="A11" s="259">
        <v>9</v>
      </c>
      <c r="B11" s="43" t="s">
        <v>133</v>
      </c>
      <c r="C11" s="41">
        <v>577</v>
      </c>
      <c r="D11" s="41">
        <v>7.4</v>
      </c>
      <c r="E11" s="42" t="s">
        <v>132</v>
      </c>
      <c r="F11" s="41" t="s">
        <v>131</v>
      </c>
      <c r="G11" s="41" t="s">
        <v>131</v>
      </c>
      <c r="H11" s="40" t="s">
        <v>131</v>
      </c>
    </row>
    <row r="12" spans="1:12" ht="57" customHeight="1" x14ac:dyDescent="0.25">
      <c r="A12" s="259">
        <v>10</v>
      </c>
      <c r="B12" s="43" t="s">
        <v>313</v>
      </c>
      <c r="C12" s="41">
        <v>958</v>
      </c>
      <c r="D12" s="41">
        <v>12</v>
      </c>
      <c r="E12" s="42" t="s">
        <v>360</v>
      </c>
      <c r="F12" s="41" t="s">
        <v>361</v>
      </c>
      <c r="G12" s="41" t="s">
        <v>362</v>
      </c>
      <c r="H12" s="40">
        <v>15</v>
      </c>
    </row>
    <row r="13" spans="1:12" ht="42.75" x14ac:dyDescent="0.25">
      <c r="A13" s="259">
        <v>11</v>
      </c>
      <c r="B13" s="43" t="s">
        <v>307</v>
      </c>
      <c r="C13" s="41">
        <v>678</v>
      </c>
      <c r="D13" s="41">
        <v>9.83</v>
      </c>
      <c r="E13" s="42" t="s">
        <v>363</v>
      </c>
      <c r="F13" s="41" t="s">
        <v>156</v>
      </c>
      <c r="G13" s="42" t="s">
        <v>364</v>
      </c>
      <c r="H13" s="40">
        <v>10</v>
      </c>
    </row>
    <row r="14" spans="1:12" ht="57" x14ac:dyDescent="0.25">
      <c r="A14" s="259">
        <v>12</v>
      </c>
      <c r="B14" s="43" t="s">
        <v>296</v>
      </c>
      <c r="C14" s="41">
        <v>766</v>
      </c>
      <c r="D14" s="41">
        <v>11</v>
      </c>
      <c r="E14" s="42" t="s">
        <v>365</v>
      </c>
      <c r="F14" s="41" t="s">
        <v>156</v>
      </c>
      <c r="G14" s="42" t="s">
        <v>366</v>
      </c>
      <c r="H14" s="40">
        <v>15</v>
      </c>
    </row>
    <row r="15" spans="1:12" ht="57" x14ac:dyDescent="0.25">
      <c r="A15" s="259">
        <v>13</v>
      </c>
      <c r="B15" s="43" t="s">
        <v>303</v>
      </c>
      <c r="C15" s="41">
        <v>1013</v>
      </c>
      <c r="D15" s="41">
        <v>14.51</v>
      </c>
      <c r="E15" s="42" t="s">
        <v>367</v>
      </c>
      <c r="F15" s="41" t="s">
        <v>156</v>
      </c>
      <c r="G15" s="42" t="s">
        <v>368</v>
      </c>
      <c r="H15" s="40">
        <v>20</v>
      </c>
    </row>
    <row r="16" spans="1:12" ht="57" x14ac:dyDescent="0.25">
      <c r="A16" s="259">
        <v>14</v>
      </c>
      <c r="B16" s="43" t="s">
        <v>301</v>
      </c>
      <c r="C16" s="41">
        <v>941</v>
      </c>
      <c r="D16" s="41">
        <v>13.51</v>
      </c>
      <c r="E16" s="42" t="s">
        <v>369</v>
      </c>
      <c r="F16" s="41" t="s">
        <v>156</v>
      </c>
      <c r="G16" s="42" t="s">
        <v>370</v>
      </c>
      <c r="H16" s="40">
        <v>10</v>
      </c>
    </row>
    <row r="17" spans="1:8" ht="42.75" x14ac:dyDescent="0.25">
      <c r="A17" s="259">
        <v>15</v>
      </c>
      <c r="B17" s="43" t="s">
        <v>371</v>
      </c>
      <c r="C17" s="41">
        <v>447</v>
      </c>
      <c r="D17" s="41">
        <v>6.6</v>
      </c>
      <c r="E17" s="42" t="s">
        <v>372</v>
      </c>
      <c r="F17" s="41" t="s">
        <v>131</v>
      </c>
      <c r="G17" s="41" t="s">
        <v>131</v>
      </c>
      <c r="H17" s="40" t="s">
        <v>131</v>
      </c>
    </row>
    <row r="18" spans="1:8" ht="55.5" customHeight="1" x14ac:dyDescent="0.25">
      <c r="A18" s="259">
        <v>16</v>
      </c>
      <c r="B18" s="43" t="s">
        <v>373</v>
      </c>
      <c r="C18" s="41">
        <v>649</v>
      </c>
      <c r="D18" s="41">
        <v>9.9</v>
      </c>
      <c r="E18" s="42" t="s">
        <v>374</v>
      </c>
      <c r="F18" s="41" t="s">
        <v>131</v>
      </c>
      <c r="G18" s="41" t="s">
        <v>131</v>
      </c>
      <c r="H18" s="40" t="s">
        <v>131</v>
      </c>
    </row>
    <row r="19" spans="1:8" ht="57" x14ac:dyDescent="0.25">
      <c r="A19" s="259">
        <v>17</v>
      </c>
      <c r="B19" s="43" t="s">
        <v>290</v>
      </c>
      <c r="C19" s="41">
        <v>528</v>
      </c>
      <c r="D19" s="41">
        <v>5.6</v>
      </c>
      <c r="E19" s="42" t="s">
        <v>375</v>
      </c>
      <c r="F19" s="41" t="s">
        <v>156</v>
      </c>
      <c r="G19" s="41" t="s">
        <v>376</v>
      </c>
      <c r="H19" s="40">
        <v>10</v>
      </c>
    </row>
    <row r="20" spans="1:8" ht="42.75" x14ac:dyDescent="0.25">
      <c r="A20" s="259">
        <v>18</v>
      </c>
      <c r="B20" s="43" t="s">
        <v>315</v>
      </c>
      <c r="C20" s="41">
        <v>721</v>
      </c>
      <c r="D20" s="41">
        <v>10.85</v>
      </c>
      <c r="E20" s="42" t="s">
        <v>377</v>
      </c>
      <c r="F20" s="41" t="s">
        <v>156</v>
      </c>
      <c r="G20" s="42" t="s">
        <v>378</v>
      </c>
      <c r="H20" s="40">
        <v>10</v>
      </c>
    </row>
    <row r="21" spans="1:8" ht="57" x14ac:dyDescent="0.25">
      <c r="A21" s="259">
        <v>19</v>
      </c>
      <c r="B21" s="43" t="s">
        <v>311</v>
      </c>
      <c r="C21" s="41">
        <v>873</v>
      </c>
      <c r="D21" s="41">
        <v>12.33</v>
      </c>
      <c r="E21" s="42" t="s">
        <v>382</v>
      </c>
      <c r="F21" s="41" t="s">
        <v>383</v>
      </c>
      <c r="G21" s="42" t="s">
        <v>384</v>
      </c>
      <c r="H21" s="40">
        <v>40</v>
      </c>
    </row>
    <row r="22" spans="1:8" ht="57" x14ac:dyDescent="0.25">
      <c r="A22" s="259">
        <v>20</v>
      </c>
      <c r="B22" s="43" t="s">
        <v>379</v>
      </c>
      <c r="C22" s="41">
        <v>904</v>
      </c>
      <c r="D22" s="41">
        <v>13</v>
      </c>
      <c r="E22" s="42" t="s">
        <v>390</v>
      </c>
      <c r="F22" s="41" t="s">
        <v>383</v>
      </c>
      <c r="G22" s="42" t="s">
        <v>385</v>
      </c>
      <c r="H22" s="40">
        <v>30</v>
      </c>
    </row>
    <row r="23" spans="1:8" ht="57" x14ac:dyDescent="0.25">
      <c r="A23" s="259">
        <v>21</v>
      </c>
      <c r="B23" s="43" t="s">
        <v>299</v>
      </c>
      <c r="C23" s="41">
        <v>1422</v>
      </c>
      <c r="D23" s="41">
        <v>20</v>
      </c>
      <c r="E23" s="42" t="s">
        <v>391</v>
      </c>
      <c r="F23" s="41" t="s">
        <v>156</v>
      </c>
      <c r="G23" s="42" t="s">
        <v>386</v>
      </c>
      <c r="H23" s="40">
        <v>10</v>
      </c>
    </row>
    <row r="24" spans="1:8" ht="57" x14ac:dyDescent="0.25">
      <c r="A24" s="259">
        <v>22</v>
      </c>
      <c r="B24" s="43" t="s">
        <v>293</v>
      </c>
      <c r="C24" s="41">
        <v>1618</v>
      </c>
      <c r="D24" s="41">
        <v>23</v>
      </c>
      <c r="E24" s="42" t="s">
        <v>392</v>
      </c>
      <c r="F24" s="41" t="s">
        <v>156</v>
      </c>
      <c r="G24" s="42" t="s">
        <v>366</v>
      </c>
      <c r="H24" s="40">
        <v>15</v>
      </c>
    </row>
    <row r="25" spans="1:8" ht="54.75" customHeight="1" x14ac:dyDescent="0.25">
      <c r="A25" s="259">
        <v>23</v>
      </c>
      <c r="B25" s="43" t="s">
        <v>380</v>
      </c>
      <c r="C25" s="41">
        <v>1296</v>
      </c>
      <c r="D25" s="41">
        <v>18</v>
      </c>
      <c r="E25" s="42" t="s">
        <v>387</v>
      </c>
      <c r="F25" s="41" t="s">
        <v>388</v>
      </c>
      <c r="G25" s="42" t="s">
        <v>388</v>
      </c>
      <c r="H25" s="260" t="s">
        <v>388</v>
      </c>
    </row>
    <row r="26" spans="1:8" ht="58.5" customHeight="1" x14ac:dyDescent="0.25">
      <c r="A26" s="259">
        <v>24</v>
      </c>
      <c r="B26" s="43" t="s">
        <v>381</v>
      </c>
      <c r="C26" s="41">
        <v>1481</v>
      </c>
      <c r="D26" s="41">
        <v>21</v>
      </c>
      <c r="E26" s="42" t="s">
        <v>389</v>
      </c>
      <c r="F26" s="41" t="s">
        <v>388</v>
      </c>
      <c r="G26" s="42" t="s">
        <v>388</v>
      </c>
      <c r="H26" s="260" t="s">
        <v>388</v>
      </c>
    </row>
    <row r="27" spans="1:8" ht="57" x14ac:dyDescent="0.25">
      <c r="A27" s="259">
        <v>25</v>
      </c>
      <c r="B27" s="43" t="s">
        <v>305</v>
      </c>
      <c r="C27" s="41">
        <v>762</v>
      </c>
      <c r="D27" s="41">
        <v>11</v>
      </c>
      <c r="E27" s="42" t="s">
        <v>393</v>
      </c>
      <c r="F27" s="258" t="s">
        <v>156</v>
      </c>
      <c r="G27" s="42" t="s">
        <v>400</v>
      </c>
      <c r="H27" s="261">
        <v>10</v>
      </c>
    </row>
    <row r="28" spans="1:8" ht="57" x14ac:dyDescent="0.25">
      <c r="A28" s="259">
        <v>26</v>
      </c>
      <c r="B28" s="43" t="s">
        <v>287</v>
      </c>
      <c r="C28" s="41">
        <v>1064</v>
      </c>
      <c r="D28" s="41">
        <v>15.72</v>
      </c>
      <c r="E28" s="42" t="s">
        <v>394</v>
      </c>
      <c r="F28" s="258" t="s">
        <v>156</v>
      </c>
      <c r="G28" s="42" t="s">
        <v>401</v>
      </c>
      <c r="H28" s="261">
        <v>20</v>
      </c>
    </row>
    <row r="29" spans="1:8" ht="57" x14ac:dyDescent="0.25">
      <c r="A29" s="259">
        <v>27</v>
      </c>
      <c r="B29" s="43" t="s">
        <v>309</v>
      </c>
      <c r="C29" s="41">
        <v>1154</v>
      </c>
      <c r="D29" s="41">
        <v>16.32</v>
      </c>
      <c r="E29" s="42" t="s">
        <v>395</v>
      </c>
      <c r="F29" s="258" t="s">
        <v>156</v>
      </c>
      <c r="G29" s="42" t="s">
        <v>366</v>
      </c>
      <c r="H29" s="261">
        <v>15</v>
      </c>
    </row>
    <row r="30" spans="1:8" ht="57" x14ac:dyDescent="0.25">
      <c r="A30" s="259">
        <v>28</v>
      </c>
      <c r="B30" s="43" t="s">
        <v>326</v>
      </c>
      <c r="C30" s="41">
        <v>1102</v>
      </c>
      <c r="D30" s="41">
        <v>15</v>
      </c>
      <c r="E30" s="42" t="s">
        <v>396</v>
      </c>
      <c r="F30" s="258" t="s">
        <v>156</v>
      </c>
      <c r="G30" s="42" t="s">
        <v>370</v>
      </c>
      <c r="H30" s="261">
        <v>10</v>
      </c>
    </row>
    <row r="31" spans="1:8" ht="57" x14ac:dyDescent="0.25">
      <c r="A31" s="259">
        <v>29</v>
      </c>
      <c r="B31" s="43" t="s">
        <v>319</v>
      </c>
      <c r="C31" s="41">
        <v>1379</v>
      </c>
      <c r="D31" s="41">
        <v>19</v>
      </c>
      <c r="E31" s="42" t="s">
        <v>397</v>
      </c>
      <c r="F31" s="258" t="s">
        <v>156</v>
      </c>
      <c r="G31" s="42" t="s">
        <v>402</v>
      </c>
      <c r="H31" s="261">
        <v>10</v>
      </c>
    </row>
    <row r="32" spans="1:8" ht="58.5" customHeight="1" x14ac:dyDescent="0.25">
      <c r="A32" s="259">
        <v>30</v>
      </c>
      <c r="B32" s="43" t="s">
        <v>329</v>
      </c>
      <c r="C32" s="41">
        <v>1584</v>
      </c>
      <c r="D32" s="41">
        <v>21.35</v>
      </c>
      <c r="E32" s="42" t="s">
        <v>398</v>
      </c>
      <c r="F32" s="258" t="s">
        <v>156</v>
      </c>
      <c r="G32" s="42" t="s">
        <v>378</v>
      </c>
      <c r="H32" s="261">
        <v>10</v>
      </c>
    </row>
    <row r="33" spans="1:8" ht="57" x14ac:dyDescent="0.25">
      <c r="A33" s="259">
        <v>31</v>
      </c>
      <c r="B33" s="43" t="s">
        <v>331</v>
      </c>
      <c r="C33" s="41">
        <v>1745</v>
      </c>
      <c r="D33" s="41">
        <v>23</v>
      </c>
      <c r="E33" s="42" t="s">
        <v>399</v>
      </c>
      <c r="F33" s="258" t="s">
        <v>156</v>
      </c>
      <c r="G33" s="42" t="s">
        <v>403</v>
      </c>
      <c r="H33" s="261">
        <v>20</v>
      </c>
    </row>
    <row r="34" spans="1:8" ht="43.5" thickBot="1" x14ac:dyDescent="0.3">
      <c r="A34" s="262">
        <v>32</v>
      </c>
      <c r="B34" s="39" t="s">
        <v>608</v>
      </c>
      <c r="C34" s="37">
        <v>0</v>
      </c>
      <c r="D34" s="37">
        <v>0</v>
      </c>
      <c r="E34" s="38" t="s">
        <v>609</v>
      </c>
      <c r="F34" s="263" t="s">
        <v>342</v>
      </c>
      <c r="G34" s="38" t="s">
        <v>610</v>
      </c>
      <c r="H34" s="264" t="s">
        <v>611</v>
      </c>
    </row>
  </sheetData>
  <mergeCells count="1">
    <mergeCell ref="B1:G1"/>
  </mergeCells>
  <pageMargins left="0.511811024" right="0.511811024" top="0.78740157499999996" bottom="0.78740157499999996" header="0.31496062000000002" footer="0.31496062000000002"/>
  <pageSetup paperSize="9" scale="42" orientation="portrait" r:id="rId1"/>
  <headerFooter>
    <oddHeader>&amp;L&amp;A&amp;C
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view="pageBreakPreview" topLeftCell="A235" zoomScale="80" zoomScaleNormal="80" zoomScaleSheetLayoutView="80" workbookViewId="0">
      <selection activeCell="F254" sqref="F254"/>
    </sheetView>
  </sheetViews>
  <sheetFormatPr defaultRowHeight="15" x14ac:dyDescent="0.25"/>
  <cols>
    <col min="1" max="1" width="31.5703125" style="225" customWidth="1"/>
    <col min="2" max="2" width="13.5703125" style="225" customWidth="1"/>
    <col min="3" max="3" width="12" style="225" bestFit="1" customWidth="1"/>
    <col min="4" max="4" width="66.28515625" style="225" customWidth="1"/>
    <col min="5" max="5" width="10.140625" style="225" customWidth="1"/>
    <col min="6" max="6" width="20.28515625" style="225" customWidth="1"/>
    <col min="7" max="7" width="16" style="9" customWidth="1"/>
    <col min="8" max="8" width="18.42578125" style="9" customWidth="1"/>
    <col min="9" max="9" width="22.85546875" style="225" customWidth="1"/>
    <col min="10" max="10" width="23.85546875" style="225" customWidth="1"/>
    <col min="11" max="11" width="9.140625" style="275"/>
    <col min="13" max="13" width="25.85546875" customWidth="1"/>
  </cols>
  <sheetData>
    <row r="1" spans="1:14" ht="33" customHeight="1" x14ac:dyDescent="0.25">
      <c r="A1" s="228" t="s">
        <v>104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4" ht="37.5" customHeight="1" thickBot="1" x14ac:dyDescent="0.3"/>
    <row r="3" spans="1:14" ht="105.75" customHeight="1" thickBot="1" x14ac:dyDescent="0.3">
      <c r="A3" s="142"/>
      <c r="B3" s="290" t="s">
        <v>0</v>
      </c>
      <c r="C3" s="291"/>
      <c r="D3" s="291"/>
      <c r="E3" s="229"/>
      <c r="F3" s="146"/>
      <c r="G3" s="143"/>
      <c r="H3" s="147"/>
      <c r="I3" s="144"/>
      <c r="J3" s="145"/>
    </row>
    <row r="4" spans="1:14" x14ac:dyDescent="0.25">
      <c r="I4" s="9"/>
      <c r="J4" s="9"/>
    </row>
    <row r="5" spans="1:14" ht="58.5" customHeight="1" x14ac:dyDescent="0.25">
      <c r="A5" s="230" t="s">
        <v>20</v>
      </c>
      <c r="B5" s="231"/>
      <c r="C5" s="231"/>
      <c r="D5" s="231" t="s">
        <v>22</v>
      </c>
      <c r="E5" s="28" t="s">
        <v>21</v>
      </c>
      <c r="F5" s="28"/>
      <c r="G5" s="226" t="s">
        <v>349</v>
      </c>
      <c r="H5" s="227"/>
      <c r="I5" s="174" t="s">
        <v>23</v>
      </c>
      <c r="J5" s="175" t="s">
        <v>27</v>
      </c>
    </row>
    <row r="6" spans="1:14" s="16" customFormat="1" ht="99" customHeight="1" x14ac:dyDescent="0.25">
      <c r="A6" s="233" t="s">
        <v>623</v>
      </c>
      <c r="B6" s="234"/>
      <c r="C6" s="234"/>
      <c r="D6" s="237" t="s">
        <v>404</v>
      </c>
      <c r="E6" s="239">
        <v>43647</v>
      </c>
      <c r="F6" s="239"/>
      <c r="G6" s="36" t="s">
        <v>350</v>
      </c>
      <c r="H6" s="182">
        <f>'ANEXO IV - BDI '!D40</f>
        <v>0.27869657506956047</v>
      </c>
      <c r="I6" s="26" t="s">
        <v>24</v>
      </c>
      <c r="J6" s="176" t="s">
        <v>28</v>
      </c>
      <c r="K6" s="275"/>
    </row>
    <row r="7" spans="1:14" ht="36" customHeight="1" x14ac:dyDescent="0.25">
      <c r="A7" s="235"/>
      <c r="B7" s="236"/>
      <c r="C7" s="236"/>
      <c r="D7" s="238"/>
      <c r="E7" s="240"/>
      <c r="F7" s="240"/>
      <c r="G7" s="183"/>
      <c r="H7" s="184"/>
      <c r="I7" s="30" t="s">
        <v>26</v>
      </c>
      <c r="J7" s="177" t="s">
        <v>28</v>
      </c>
    </row>
    <row r="8" spans="1:14" x14ac:dyDescent="0.25">
      <c r="A8" s="241"/>
      <c r="B8" s="241"/>
      <c r="C8" s="241"/>
      <c r="D8" s="241"/>
      <c r="E8" s="241"/>
      <c r="F8" s="241"/>
      <c r="G8" s="10"/>
      <c r="H8" s="10"/>
    </row>
    <row r="9" spans="1:14" s="16" customFormat="1" ht="33.75" customHeight="1" x14ac:dyDescent="0.25">
      <c r="A9" s="18">
        <v>1</v>
      </c>
      <c r="B9" s="280" t="s">
        <v>624</v>
      </c>
      <c r="C9" s="232"/>
      <c r="D9" s="232"/>
      <c r="E9" s="232"/>
      <c r="F9" s="232"/>
      <c r="G9" s="11"/>
      <c r="H9" s="11"/>
      <c r="I9" s="11" t="s">
        <v>105</v>
      </c>
      <c r="J9" s="11">
        <f>J11</f>
        <v>1086.895</v>
      </c>
      <c r="K9" s="275"/>
    </row>
    <row r="10" spans="1:14" s="16" customFormat="1" ht="30" x14ac:dyDescent="0.25">
      <c r="A10" s="5" t="s">
        <v>31</v>
      </c>
      <c r="B10" s="5" t="s">
        <v>32</v>
      </c>
      <c r="C10" s="5" t="s">
        <v>2</v>
      </c>
      <c r="D10" s="5" t="s">
        <v>3</v>
      </c>
      <c r="E10" s="5" t="s">
        <v>4</v>
      </c>
      <c r="F10" s="25" t="s">
        <v>626</v>
      </c>
      <c r="G10" s="12" t="s">
        <v>29</v>
      </c>
      <c r="H10" s="12" t="s">
        <v>351</v>
      </c>
      <c r="I10" s="12" t="s">
        <v>30</v>
      </c>
      <c r="J10" s="220" t="s">
        <v>86</v>
      </c>
      <c r="K10" s="275"/>
    </row>
    <row r="11" spans="1:14" s="16" customFormat="1" x14ac:dyDescent="0.25">
      <c r="A11" s="241"/>
      <c r="B11" s="241"/>
      <c r="C11" s="241" t="s">
        <v>11</v>
      </c>
      <c r="D11" s="224" t="s">
        <v>56</v>
      </c>
      <c r="E11" s="241" t="s">
        <v>40</v>
      </c>
      <c r="F11" s="241">
        <v>10</v>
      </c>
      <c r="G11" s="10">
        <f>'ANEXO III - Analítica'!H12</f>
        <v>85</v>
      </c>
      <c r="H11" s="10">
        <f>F11*G11</f>
        <v>850</v>
      </c>
      <c r="I11" s="9">
        <f>(1+0.2787)*G11</f>
        <v>108.6895</v>
      </c>
      <c r="J11" s="35">
        <f>(1+0.2787)*H11</f>
        <v>1086.895</v>
      </c>
      <c r="K11" s="275"/>
    </row>
    <row r="12" spans="1:14" s="16" customFormat="1" x14ac:dyDescent="0.25">
      <c r="A12" s="225"/>
      <c r="B12" s="225"/>
      <c r="C12" s="225"/>
      <c r="D12" s="225"/>
      <c r="E12" s="225"/>
      <c r="F12" s="225"/>
      <c r="G12" s="9"/>
      <c r="H12" s="9"/>
      <c r="I12" s="225"/>
      <c r="J12" s="225"/>
      <c r="K12" s="275"/>
    </row>
    <row r="13" spans="1:14" s="16" customFormat="1" ht="49.5" customHeight="1" x14ac:dyDescent="0.25">
      <c r="A13" s="18">
        <v>2</v>
      </c>
      <c r="B13" s="280" t="s">
        <v>41</v>
      </c>
      <c r="C13" s="232"/>
      <c r="D13" s="232"/>
      <c r="E13" s="8"/>
      <c r="F13" s="8"/>
      <c r="G13" s="11"/>
      <c r="H13" s="11"/>
      <c r="I13" s="11" t="s">
        <v>105</v>
      </c>
      <c r="J13" s="11">
        <f>SUM(J18,J23,J28,J33,J38,J44,J49,J54,J59,J64,J70,J75,J80,J85,J90,J95,J101,J106,J111,J116,J121,J126,J130,J134)</f>
        <v>102713.84693675999</v>
      </c>
      <c r="K13" s="275"/>
    </row>
    <row r="14" spans="1:14" s="16" customFormat="1" x14ac:dyDescent="0.25">
      <c r="A14" s="225"/>
      <c r="B14" s="225"/>
      <c r="C14" s="225"/>
      <c r="D14" s="225"/>
      <c r="E14" s="225"/>
      <c r="F14" s="225"/>
      <c r="G14" s="9"/>
      <c r="H14" s="9"/>
      <c r="I14" s="225"/>
      <c r="J14" s="225"/>
      <c r="K14" s="275"/>
    </row>
    <row r="15" spans="1:14" s="16" customFormat="1" ht="41.25" customHeight="1" x14ac:dyDescent="0.25">
      <c r="A15" s="3" t="s">
        <v>34</v>
      </c>
      <c r="B15" s="284" t="s">
        <v>42</v>
      </c>
      <c r="C15" s="285"/>
      <c r="D15" s="286"/>
      <c r="E15" s="8"/>
      <c r="F15" s="8"/>
      <c r="G15" s="11"/>
      <c r="H15" s="11"/>
      <c r="I15" s="11"/>
      <c r="J15" s="11"/>
      <c r="K15" s="275"/>
      <c r="M15" s="197" t="s">
        <v>576</v>
      </c>
      <c r="N15" s="16">
        <v>2</v>
      </c>
    </row>
    <row r="16" spans="1:14" s="16" customFormat="1" x14ac:dyDescent="0.25">
      <c r="A16" s="225"/>
      <c r="B16" s="225"/>
      <c r="C16" s="225"/>
      <c r="D16" s="225"/>
      <c r="E16" s="225"/>
      <c r="F16" s="225"/>
      <c r="G16" s="9"/>
      <c r="H16" s="9"/>
      <c r="I16" s="225"/>
      <c r="J16" s="225"/>
      <c r="K16" s="275"/>
    </row>
    <row r="17" spans="1:11" ht="30" x14ac:dyDescent="0.25">
      <c r="A17" s="5" t="s">
        <v>87</v>
      </c>
      <c r="B17" s="5" t="s">
        <v>1</v>
      </c>
      <c r="C17" s="5" t="s">
        <v>2</v>
      </c>
      <c r="D17" s="5" t="s">
        <v>3</v>
      </c>
      <c r="E17" s="5" t="s">
        <v>4</v>
      </c>
      <c r="F17" s="25" t="s">
        <v>626</v>
      </c>
      <c r="G17" s="12" t="s">
        <v>29</v>
      </c>
      <c r="H17" s="12" t="s">
        <v>351</v>
      </c>
      <c r="I17" s="12" t="s">
        <v>30</v>
      </c>
      <c r="J17" s="220" t="s">
        <v>86</v>
      </c>
    </row>
    <row r="18" spans="1:11" ht="30" x14ac:dyDescent="0.25">
      <c r="A18" s="6" t="s">
        <v>10</v>
      </c>
      <c r="B18" s="6" t="s">
        <v>47</v>
      </c>
      <c r="C18" s="6" t="s">
        <v>11</v>
      </c>
      <c r="D18" s="7" t="s">
        <v>44</v>
      </c>
      <c r="E18" s="6" t="s">
        <v>12</v>
      </c>
      <c r="F18" s="6">
        <f>N15</f>
        <v>2</v>
      </c>
      <c r="G18" s="13">
        <f>'ANEXO III - Analítica'!H23</f>
        <v>390.31419999999997</v>
      </c>
      <c r="H18" s="19">
        <f>G18*F18</f>
        <v>780.62839999999994</v>
      </c>
      <c r="I18" s="13">
        <f>G18*(1+0.2787)</f>
        <v>499.09476753999996</v>
      </c>
      <c r="J18" s="242">
        <f>H18*(1+0.2787)</f>
        <v>998.18953507999993</v>
      </c>
    </row>
    <row r="19" spans="1:11" s="16" customFormat="1" x14ac:dyDescent="0.25">
      <c r="A19" s="225"/>
      <c r="B19" s="225"/>
      <c r="C19" s="225"/>
      <c r="D19" s="225"/>
      <c r="E19" s="225"/>
      <c r="F19" s="225"/>
      <c r="G19" s="9"/>
      <c r="H19" s="9"/>
      <c r="I19" s="225"/>
      <c r="J19" s="225"/>
      <c r="K19" s="275"/>
    </row>
    <row r="21" spans="1:11" ht="45.75" customHeight="1" x14ac:dyDescent="0.25">
      <c r="A21" s="3" t="s">
        <v>35</v>
      </c>
      <c r="B21" s="284" t="s">
        <v>43</v>
      </c>
      <c r="C21" s="285"/>
      <c r="D21" s="286"/>
      <c r="E21" s="8"/>
      <c r="F21" s="8"/>
      <c r="G21" s="11"/>
      <c r="H21" s="11"/>
      <c r="I21" s="11"/>
      <c r="J21" s="11"/>
    </row>
    <row r="22" spans="1:11" ht="30" x14ac:dyDescent="0.25">
      <c r="A22" s="5" t="s">
        <v>88</v>
      </c>
      <c r="B22" s="5" t="s">
        <v>1</v>
      </c>
      <c r="C22" s="5" t="s">
        <v>2</v>
      </c>
      <c r="D22" s="5" t="s">
        <v>3</v>
      </c>
      <c r="E22" s="5" t="s">
        <v>4</v>
      </c>
      <c r="F22" s="25" t="s">
        <v>626</v>
      </c>
      <c r="G22" s="12" t="s">
        <v>29</v>
      </c>
      <c r="H22" s="12" t="s">
        <v>351</v>
      </c>
      <c r="I22" s="12" t="s">
        <v>30</v>
      </c>
      <c r="J22" s="220" t="s">
        <v>86</v>
      </c>
    </row>
    <row r="23" spans="1:11" ht="42.75" customHeight="1" x14ac:dyDescent="0.25">
      <c r="A23" s="6" t="s">
        <v>10</v>
      </c>
      <c r="B23" s="6" t="s">
        <v>48</v>
      </c>
      <c r="C23" s="6" t="s">
        <v>11</v>
      </c>
      <c r="D23" s="7" t="s">
        <v>16</v>
      </c>
      <c r="E23" s="6" t="s">
        <v>12</v>
      </c>
      <c r="F23" s="6">
        <f>N15</f>
        <v>2</v>
      </c>
      <c r="G23" s="13">
        <f>'ANEXO III - Analítica'!H33</f>
        <v>616.13199999999995</v>
      </c>
      <c r="H23" s="19">
        <f>G23*F23</f>
        <v>1232.2639999999999</v>
      </c>
      <c r="I23" s="13">
        <f>G23*(1+0.2787)</f>
        <v>787.84798839999985</v>
      </c>
      <c r="J23" s="242">
        <f>H23*(1+0.2787)</f>
        <v>1575.6959767999997</v>
      </c>
    </row>
    <row r="24" spans="1:11" s="16" customFormat="1" x14ac:dyDescent="0.25">
      <c r="A24" s="225"/>
      <c r="B24" s="225"/>
      <c r="C24" s="225"/>
      <c r="D24" s="225"/>
      <c r="E24" s="225"/>
      <c r="F24" s="225"/>
      <c r="G24" s="9"/>
      <c r="H24" s="9"/>
      <c r="I24" s="225"/>
      <c r="J24" s="225"/>
      <c r="K24" s="275"/>
    </row>
    <row r="26" spans="1:11" s="16" customFormat="1" ht="30.75" customHeight="1" x14ac:dyDescent="0.25">
      <c r="A26" s="3" t="s">
        <v>36</v>
      </c>
      <c r="B26" s="284" t="s">
        <v>58</v>
      </c>
      <c r="C26" s="285"/>
      <c r="D26" s="286"/>
      <c r="E26" s="8"/>
      <c r="F26" s="8"/>
      <c r="G26" s="11"/>
      <c r="H26" s="11"/>
      <c r="I26" s="11"/>
      <c r="J26" s="11"/>
      <c r="K26" s="275"/>
    </row>
    <row r="27" spans="1:11" s="16" customFormat="1" ht="30" x14ac:dyDescent="0.25">
      <c r="A27" s="5" t="s">
        <v>89</v>
      </c>
      <c r="B27" s="5" t="s">
        <v>1</v>
      </c>
      <c r="C27" s="5" t="s">
        <v>2</v>
      </c>
      <c r="D27" s="5" t="s">
        <v>3</v>
      </c>
      <c r="E27" s="5" t="s">
        <v>4</v>
      </c>
      <c r="F27" s="25" t="s">
        <v>626</v>
      </c>
      <c r="G27" s="12" t="s">
        <v>29</v>
      </c>
      <c r="H27" s="12" t="s">
        <v>351</v>
      </c>
      <c r="I27" s="12" t="s">
        <v>30</v>
      </c>
      <c r="J27" s="220" t="s">
        <v>86</v>
      </c>
      <c r="K27" s="275"/>
    </row>
    <row r="28" spans="1:11" s="16" customFormat="1" ht="30.75" customHeight="1" x14ac:dyDescent="0.25">
      <c r="A28" s="6" t="s">
        <v>10</v>
      </c>
      <c r="B28" s="6" t="s">
        <v>49</v>
      </c>
      <c r="C28" s="6" t="s">
        <v>11</v>
      </c>
      <c r="D28" s="7" t="s">
        <v>16</v>
      </c>
      <c r="E28" s="6" t="s">
        <v>12</v>
      </c>
      <c r="F28" s="6">
        <f>N15</f>
        <v>2</v>
      </c>
      <c r="G28" s="13">
        <f>'ANEXO III - Analítica'!H43</f>
        <v>436.49200000000002</v>
      </c>
      <c r="H28" s="19">
        <f>G28*F28</f>
        <v>872.98400000000004</v>
      </c>
      <c r="I28" s="13">
        <f>G28*(1+0.2787)</f>
        <v>558.14232040000002</v>
      </c>
      <c r="J28" s="242">
        <f>H28*(1+0.2787)</f>
        <v>1116.2846408</v>
      </c>
      <c r="K28" s="275"/>
    </row>
    <row r="29" spans="1:11" s="16" customFormat="1" x14ac:dyDescent="0.25">
      <c r="A29" s="225"/>
      <c r="B29" s="225"/>
      <c r="C29" s="225"/>
      <c r="D29" s="225"/>
      <c r="E29" s="225"/>
      <c r="F29" s="225"/>
      <c r="G29" s="9"/>
      <c r="H29" s="9"/>
      <c r="I29" s="225"/>
      <c r="J29" s="225"/>
      <c r="K29" s="275"/>
    </row>
    <row r="30" spans="1:11" s="16" customFormat="1" x14ac:dyDescent="0.25">
      <c r="A30" s="225"/>
      <c r="B30" s="225"/>
      <c r="C30" s="225"/>
      <c r="D30" s="225"/>
      <c r="E30" s="225"/>
      <c r="F30" s="225"/>
      <c r="G30" s="9"/>
      <c r="H30" s="9"/>
      <c r="I30" s="225"/>
      <c r="J30" s="225"/>
      <c r="K30" s="275"/>
    </row>
    <row r="31" spans="1:11" s="16" customFormat="1" ht="36" customHeight="1" x14ac:dyDescent="0.25">
      <c r="A31" s="3" t="s">
        <v>90</v>
      </c>
      <c r="B31" s="284" t="s">
        <v>59</v>
      </c>
      <c r="C31" s="285"/>
      <c r="D31" s="286"/>
      <c r="E31" s="8"/>
      <c r="F31" s="8"/>
      <c r="G31" s="11"/>
      <c r="H31" s="11"/>
      <c r="I31" s="11"/>
      <c r="J31" s="11"/>
      <c r="K31" s="275"/>
    </row>
    <row r="32" spans="1:11" s="16" customFormat="1" ht="30" x14ac:dyDescent="0.25">
      <c r="A32" s="5" t="s">
        <v>91</v>
      </c>
      <c r="B32" s="5" t="s">
        <v>1</v>
      </c>
      <c r="C32" s="5" t="s">
        <v>2</v>
      </c>
      <c r="D32" s="5" t="s">
        <v>3</v>
      </c>
      <c r="E32" s="5" t="s">
        <v>4</v>
      </c>
      <c r="F32" s="25" t="s">
        <v>626</v>
      </c>
      <c r="G32" s="12" t="s">
        <v>29</v>
      </c>
      <c r="H32" s="12" t="s">
        <v>351</v>
      </c>
      <c r="I32" s="12" t="s">
        <v>30</v>
      </c>
      <c r="J32" s="220" t="s">
        <v>86</v>
      </c>
      <c r="K32" s="275"/>
    </row>
    <row r="33" spans="1:11" s="16" customFormat="1" x14ac:dyDescent="0.25">
      <c r="A33" s="6" t="s">
        <v>10</v>
      </c>
      <c r="B33" s="6" t="s">
        <v>50</v>
      </c>
      <c r="C33" s="6" t="s">
        <v>11</v>
      </c>
      <c r="D33" s="7" t="s">
        <v>16</v>
      </c>
      <c r="E33" s="6" t="s">
        <v>12</v>
      </c>
      <c r="F33" s="6">
        <f>N15</f>
        <v>2</v>
      </c>
      <c r="G33" s="13">
        <f>'ANEXO III - Analítica'!H53</f>
        <v>514.33600000000001</v>
      </c>
      <c r="H33" s="19">
        <f>G33*F33</f>
        <v>1028.672</v>
      </c>
      <c r="I33" s="13">
        <f>G33*(1+0.2787)</f>
        <v>657.68144319999999</v>
      </c>
      <c r="J33" s="242">
        <f>H33*(1+0.2787)</f>
        <v>1315.3628864</v>
      </c>
      <c r="K33" s="275"/>
    </row>
    <row r="34" spans="1:11" s="16" customFormat="1" x14ac:dyDescent="0.25">
      <c r="A34" s="225"/>
      <c r="B34" s="225"/>
      <c r="C34" s="225"/>
      <c r="D34" s="225"/>
      <c r="E34" s="225"/>
      <c r="F34" s="225"/>
      <c r="G34" s="9"/>
      <c r="H34" s="9"/>
      <c r="I34" s="225"/>
      <c r="J34" s="225"/>
      <c r="K34" s="275"/>
    </row>
    <row r="35" spans="1:11" s="16" customFormat="1" x14ac:dyDescent="0.25">
      <c r="A35" s="225"/>
      <c r="B35" s="225"/>
      <c r="C35" s="225"/>
      <c r="D35" s="225"/>
      <c r="E35" s="225"/>
      <c r="F35" s="225"/>
      <c r="G35" s="9"/>
      <c r="H35" s="9"/>
      <c r="I35" s="225"/>
      <c r="J35" s="225"/>
      <c r="K35" s="275"/>
    </row>
    <row r="36" spans="1:11" ht="48" customHeight="1" x14ac:dyDescent="0.25">
      <c r="A36" s="3" t="s">
        <v>92</v>
      </c>
      <c r="B36" s="284" t="s">
        <v>45</v>
      </c>
      <c r="C36" s="285"/>
      <c r="D36" s="286"/>
      <c r="E36" s="8"/>
      <c r="F36" s="8"/>
      <c r="G36" s="11"/>
      <c r="H36" s="11"/>
      <c r="I36" s="11"/>
      <c r="J36" s="11"/>
    </row>
    <row r="37" spans="1:11" ht="30" customHeight="1" x14ac:dyDescent="0.25">
      <c r="A37" s="5" t="s">
        <v>93</v>
      </c>
      <c r="B37" s="5" t="s">
        <v>1</v>
      </c>
      <c r="C37" s="5" t="s">
        <v>2</v>
      </c>
      <c r="D37" s="5" t="s">
        <v>3</v>
      </c>
      <c r="E37" s="5" t="s">
        <v>4</v>
      </c>
      <c r="F37" s="25" t="s">
        <v>626</v>
      </c>
      <c r="G37" s="12" t="s">
        <v>29</v>
      </c>
      <c r="H37" s="12" t="s">
        <v>351</v>
      </c>
      <c r="I37" s="12" t="s">
        <v>30</v>
      </c>
      <c r="J37" s="220" t="s">
        <v>86</v>
      </c>
    </row>
    <row r="38" spans="1:11" ht="30" x14ac:dyDescent="0.25">
      <c r="A38" s="6" t="s">
        <v>10</v>
      </c>
      <c r="B38" s="6" t="s">
        <v>51</v>
      </c>
      <c r="C38" s="6" t="s">
        <v>11</v>
      </c>
      <c r="D38" s="7" t="s">
        <v>57</v>
      </c>
      <c r="E38" s="6" t="s">
        <v>12</v>
      </c>
      <c r="F38" s="6">
        <f>N15</f>
        <v>2</v>
      </c>
      <c r="G38" s="13">
        <f>'ANEXO III - Analítica'!H43</f>
        <v>436.49200000000002</v>
      </c>
      <c r="H38" s="19">
        <f>G38*F38</f>
        <v>872.98400000000004</v>
      </c>
      <c r="I38" s="13">
        <f>G38*(1+0.2787)</f>
        <v>558.14232040000002</v>
      </c>
      <c r="J38" s="242">
        <f>H38*(1+0.2787)</f>
        <v>1116.2846408</v>
      </c>
    </row>
    <row r="40" spans="1:11" s="198" customFormat="1" x14ac:dyDescent="0.25">
      <c r="A40" s="225"/>
      <c r="B40" s="225"/>
      <c r="C40" s="225"/>
      <c r="D40" s="225"/>
      <c r="E40" s="225"/>
      <c r="F40" s="225"/>
      <c r="G40" s="9"/>
      <c r="H40" s="9"/>
      <c r="I40" s="225"/>
      <c r="J40" s="225"/>
      <c r="K40" s="275"/>
    </row>
    <row r="41" spans="1:11" s="198" customFormat="1" ht="34.5" customHeight="1" x14ac:dyDescent="0.25">
      <c r="A41" s="3" t="s">
        <v>409</v>
      </c>
      <c r="B41" s="284" t="s">
        <v>564</v>
      </c>
      <c r="C41" s="285"/>
      <c r="D41" s="286"/>
      <c r="E41" s="8"/>
      <c r="F41" s="8"/>
      <c r="G41" s="11"/>
      <c r="H41" s="11"/>
      <c r="I41" s="11"/>
      <c r="J41" s="11"/>
      <c r="K41" s="275"/>
    </row>
    <row r="42" spans="1:11" s="198" customFormat="1" x14ac:dyDescent="0.25">
      <c r="A42" s="225"/>
      <c r="B42" s="225"/>
      <c r="C42" s="225"/>
      <c r="D42" s="225"/>
      <c r="E42" s="225"/>
      <c r="F42" s="225"/>
      <c r="G42" s="9"/>
      <c r="H42" s="9"/>
      <c r="I42" s="225"/>
      <c r="J42" s="225"/>
      <c r="K42" s="275"/>
    </row>
    <row r="43" spans="1:11" s="198" customFormat="1" ht="30" x14ac:dyDescent="0.25">
      <c r="A43" s="5" t="s">
        <v>410</v>
      </c>
      <c r="B43" s="5" t="s">
        <v>1</v>
      </c>
      <c r="C43" s="5" t="s">
        <v>2</v>
      </c>
      <c r="D43" s="5" t="s">
        <v>3</v>
      </c>
      <c r="E43" s="5" t="s">
        <v>4</v>
      </c>
      <c r="F43" s="25" t="s">
        <v>626</v>
      </c>
      <c r="G43" s="12" t="s">
        <v>29</v>
      </c>
      <c r="H43" s="12" t="s">
        <v>565</v>
      </c>
      <c r="I43" s="12" t="s">
        <v>30</v>
      </c>
      <c r="J43" s="220" t="s">
        <v>86</v>
      </c>
      <c r="K43" s="276"/>
    </row>
    <row r="44" spans="1:11" s="198" customFormat="1" ht="30" x14ac:dyDescent="0.25">
      <c r="A44" s="6" t="s">
        <v>10</v>
      </c>
      <c r="B44" s="6" t="s">
        <v>414</v>
      </c>
      <c r="C44" s="6" t="s">
        <v>11</v>
      </c>
      <c r="D44" s="7" t="s">
        <v>109</v>
      </c>
      <c r="E44" s="6" t="s">
        <v>12</v>
      </c>
      <c r="F44" s="6">
        <f>N15</f>
        <v>2</v>
      </c>
      <c r="G44" s="13">
        <f>'ANEXO III - Analítica'!H74</f>
        <v>1830.02</v>
      </c>
      <c r="H44" s="19">
        <f>G44*F44</f>
        <v>3660.04</v>
      </c>
      <c r="I44" s="13">
        <f>G44*(1+0.2787)</f>
        <v>2340.046574</v>
      </c>
      <c r="J44" s="242">
        <f>H44*(1+0.2787)</f>
        <v>4680.0931479999999</v>
      </c>
      <c r="K44" s="277"/>
    </row>
    <row r="45" spans="1:11" s="198" customFormat="1" x14ac:dyDescent="0.25">
      <c r="A45" s="225"/>
      <c r="B45" s="225"/>
      <c r="C45" s="225"/>
      <c r="D45" s="225"/>
      <c r="E45" s="225"/>
      <c r="F45" s="225"/>
      <c r="G45" s="9"/>
      <c r="H45" s="9"/>
      <c r="I45" s="225"/>
      <c r="J45" s="225"/>
      <c r="K45" s="275"/>
    </row>
    <row r="46" spans="1:11" s="198" customFormat="1" x14ac:dyDescent="0.25">
      <c r="A46" s="225"/>
      <c r="B46" s="225"/>
      <c r="C46" s="225"/>
      <c r="D46" s="225"/>
      <c r="E46" s="225"/>
      <c r="F46" s="225"/>
      <c r="G46" s="9"/>
      <c r="H46" s="9"/>
      <c r="I46" s="225"/>
      <c r="J46" s="225"/>
      <c r="K46" s="275"/>
    </row>
    <row r="47" spans="1:11" s="198" customFormat="1" ht="36.75" customHeight="1" x14ac:dyDescent="0.25">
      <c r="A47" s="3" t="s">
        <v>412</v>
      </c>
      <c r="B47" s="284" t="s">
        <v>566</v>
      </c>
      <c r="C47" s="285"/>
      <c r="D47" s="286"/>
      <c r="E47" s="8"/>
      <c r="F47" s="8"/>
      <c r="G47" s="11"/>
      <c r="H47" s="11"/>
      <c r="I47" s="11"/>
      <c r="J47" s="11"/>
      <c r="K47" s="275"/>
    </row>
    <row r="48" spans="1:11" s="198" customFormat="1" ht="30" x14ac:dyDescent="0.25">
      <c r="A48" s="5" t="s">
        <v>413</v>
      </c>
      <c r="B48" s="5" t="s">
        <v>1</v>
      </c>
      <c r="C48" s="5" t="s">
        <v>2</v>
      </c>
      <c r="D48" s="5" t="s">
        <v>3</v>
      </c>
      <c r="E48" s="5" t="s">
        <v>4</v>
      </c>
      <c r="F48" s="25" t="s">
        <v>626</v>
      </c>
      <c r="G48" s="12" t="s">
        <v>29</v>
      </c>
      <c r="H48" s="12" t="s">
        <v>565</v>
      </c>
      <c r="I48" s="12" t="s">
        <v>30</v>
      </c>
      <c r="J48" s="220" t="s">
        <v>86</v>
      </c>
      <c r="K48" s="276"/>
    </row>
    <row r="49" spans="1:11" s="198" customFormat="1" ht="30" x14ac:dyDescent="0.25">
      <c r="A49" s="6" t="s">
        <v>10</v>
      </c>
      <c r="B49" s="6" t="s">
        <v>415</v>
      </c>
      <c r="C49" s="6" t="s">
        <v>11</v>
      </c>
      <c r="D49" s="7" t="s">
        <v>108</v>
      </c>
      <c r="E49" s="6" t="s">
        <v>12</v>
      </c>
      <c r="F49" s="6">
        <f>N15</f>
        <v>2</v>
      </c>
      <c r="G49" s="13">
        <f>'ANEXO III - Analítica'!H84</f>
        <v>1570.1408000000001</v>
      </c>
      <c r="H49" s="19">
        <f>G49*F49</f>
        <v>3140.2816000000003</v>
      </c>
      <c r="I49" s="13">
        <f>G49*(1+0.2787)</f>
        <v>2007.73904096</v>
      </c>
      <c r="J49" s="242">
        <f>H49*(1+0.2787)</f>
        <v>4015.47808192</v>
      </c>
      <c r="K49" s="277"/>
    </row>
    <row r="50" spans="1:11" s="198" customFormat="1" x14ac:dyDescent="0.25">
      <c r="A50" s="225"/>
      <c r="B50" s="225"/>
      <c r="C50" s="225"/>
      <c r="D50" s="225"/>
      <c r="E50" s="225"/>
      <c r="F50" s="225"/>
      <c r="G50" s="9"/>
      <c r="H50" s="9"/>
      <c r="I50" s="225"/>
      <c r="J50" s="225"/>
      <c r="K50" s="275"/>
    </row>
    <row r="51" spans="1:11" s="198" customFormat="1" x14ac:dyDescent="0.25">
      <c r="A51" s="225"/>
      <c r="B51" s="225"/>
      <c r="C51" s="225"/>
      <c r="D51" s="225"/>
      <c r="E51" s="225"/>
      <c r="F51" s="225"/>
      <c r="G51" s="9"/>
      <c r="H51" s="9"/>
      <c r="I51" s="225"/>
      <c r="J51" s="225"/>
      <c r="K51" s="275"/>
    </row>
    <row r="52" spans="1:11" s="198" customFormat="1" ht="43.5" customHeight="1" x14ac:dyDescent="0.25">
      <c r="A52" s="3" t="s">
        <v>417</v>
      </c>
      <c r="B52" s="284" t="s">
        <v>567</v>
      </c>
      <c r="C52" s="285"/>
      <c r="D52" s="286"/>
      <c r="E52" s="8"/>
      <c r="F52" s="8"/>
      <c r="G52" s="11"/>
      <c r="H52" s="11"/>
      <c r="I52" s="11"/>
      <c r="J52" s="11"/>
      <c r="K52" s="275"/>
    </row>
    <row r="53" spans="1:11" s="198" customFormat="1" ht="30" x14ac:dyDescent="0.25">
      <c r="A53" s="5" t="s">
        <v>418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626</v>
      </c>
      <c r="G53" s="12" t="s">
        <v>29</v>
      </c>
      <c r="H53" s="12" t="s">
        <v>565</v>
      </c>
      <c r="I53" s="12" t="s">
        <v>30</v>
      </c>
      <c r="J53" s="220" t="s">
        <v>86</v>
      </c>
      <c r="K53" s="276"/>
    </row>
    <row r="54" spans="1:11" s="198" customFormat="1" ht="30" x14ac:dyDescent="0.25">
      <c r="A54" s="6" t="s">
        <v>10</v>
      </c>
      <c r="B54" s="6" t="s">
        <v>419</v>
      </c>
      <c r="C54" s="6" t="s">
        <v>11</v>
      </c>
      <c r="D54" s="7" t="s">
        <v>568</v>
      </c>
      <c r="E54" s="6" t="s">
        <v>12</v>
      </c>
      <c r="F54" s="6">
        <f>N15</f>
        <v>2</v>
      </c>
      <c r="G54" s="13">
        <f>'ANEXO III - Analítica'!H94</f>
        <v>1710.2600000000002</v>
      </c>
      <c r="H54" s="19">
        <f>G54*F54</f>
        <v>3420.5200000000004</v>
      </c>
      <c r="I54" s="13">
        <f>G54*(1+0.2787)</f>
        <v>2186.9094620000001</v>
      </c>
      <c r="J54" s="242">
        <f>H54*(1+0.2787)</f>
        <v>4373.8189240000002</v>
      </c>
      <c r="K54" s="277"/>
    </row>
    <row r="55" spans="1:11" s="198" customFormat="1" x14ac:dyDescent="0.25">
      <c r="A55" s="225"/>
      <c r="B55" s="225"/>
      <c r="C55" s="225"/>
      <c r="D55" s="225"/>
      <c r="E55" s="225"/>
      <c r="F55" s="225"/>
      <c r="G55" s="9"/>
      <c r="H55" s="9"/>
      <c r="I55" s="225"/>
      <c r="J55" s="225"/>
      <c r="K55" s="275"/>
    </row>
    <row r="56" spans="1:11" s="198" customFormat="1" x14ac:dyDescent="0.25">
      <c r="A56" s="225"/>
      <c r="B56" s="225"/>
      <c r="C56" s="225"/>
      <c r="D56" s="225"/>
      <c r="E56" s="225"/>
      <c r="F56" s="225"/>
      <c r="G56" s="9"/>
      <c r="H56" s="9"/>
      <c r="I56" s="225"/>
      <c r="J56" s="225"/>
      <c r="K56" s="275"/>
    </row>
    <row r="57" spans="1:11" s="198" customFormat="1" ht="39.75" customHeight="1" x14ac:dyDescent="0.25">
      <c r="A57" s="3" t="s">
        <v>421</v>
      </c>
      <c r="B57" s="284" t="s">
        <v>569</v>
      </c>
      <c r="C57" s="285"/>
      <c r="D57" s="286"/>
      <c r="E57" s="8"/>
      <c r="F57" s="8"/>
      <c r="G57" s="11"/>
      <c r="H57" s="11"/>
      <c r="I57" s="11"/>
      <c r="J57" s="11"/>
      <c r="K57" s="275"/>
    </row>
    <row r="58" spans="1:11" s="198" customFormat="1" ht="30" x14ac:dyDescent="0.25">
      <c r="A58" s="5" t="s">
        <v>422</v>
      </c>
      <c r="B58" s="5" t="s">
        <v>1</v>
      </c>
      <c r="C58" s="5" t="s">
        <v>2</v>
      </c>
      <c r="D58" s="5" t="s">
        <v>3</v>
      </c>
      <c r="E58" s="5" t="s">
        <v>4</v>
      </c>
      <c r="F58" s="25" t="s">
        <v>626</v>
      </c>
      <c r="G58" s="12" t="s">
        <v>29</v>
      </c>
      <c r="H58" s="12" t="s">
        <v>565</v>
      </c>
      <c r="I58" s="12" t="s">
        <v>30</v>
      </c>
      <c r="J58" s="220" t="s">
        <v>86</v>
      </c>
      <c r="K58" s="276"/>
    </row>
    <row r="59" spans="1:11" s="198" customFormat="1" ht="30" x14ac:dyDescent="0.25">
      <c r="A59" s="6" t="s">
        <v>10</v>
      </c>
      <c r="B59" s="6" t="s">
        <v>423</v>
      </c>
      <c r="C59" s="6" t="s">
        <v>11</v>
      </c>
      <c r="D59" s="7" t="s">
        <v>108</v>
      </c>
      <c r="E59" s="6" t="s">
        <v>12</v>
      </c>
      <c r="F59" s="6">
        <f>N15</f>
        <v>2</v>
      </c>
      <c r="G59" s="13">
        <f>'ANEXO III - Analítica'!H104</f>
        <v>2130.6176</v>
      </c>
      <c r="H59" s="19">
        <f>G59*F59</f>
        <v>4261.2352000000001</v>
      </c>
      <c r="I59" s="13">
        <f>G59*(1+0.2787)</f>
        <v>2724.42072512</v>
      </c>
      <c r="J59" s="242">
        <f>H59*(1+0.2787)</f>
        <v>5448.8414502400001</v>
      </c>
      <c r="K59" s="277"/>
    </row>
    <row r="60" spans="1:11" s="198" customFormat="1" x14ac:dyDescent="0.25">
      <c r="A60" s="225"/>
      <c r="B60" s="225"/>
      <c r="C60" s="225"/>
      <c r="D60" s="225"/>
      <c r="E60" s="225"/>
      <c r="F60" s="225"/>
      <c r="G60" s="9"/>
      <c r="H60" s="9"/>
      <c r="I60" s="225"/>
      <c r="J60" s="225"/>
      <c r="K60" s="275"/>
    </row>
    <row r="61" spans="1:11" s="198" customFormat="1" x14ac:dyDescent="0.25">
      <c r="A61" s="225"/>
      <c r="B61" s="225"/>
      <c r="C61" s="225"/>
      <c r="D61" s="225"/>
      <c r="E61" s="225"/>
      <c r="F61" s="225"/>
      <c r="G61" s="9"/>
      <c r="H61" s="9"/>
      <c r="I61" s="225"/>
      <c r="J61" s="225"/>
      <c r="K61" s="275"/>
    </row>
    <row r="62" spans="1:11" s="198" customFormat="1" ht="45" customHeight="1" x14ac:dyDescent="0.25">
      <c r="A62" s="3" t="s">
        <v>426</v>
      </c>
      <c r="B62" s="284" t="s">
        <v>570</v>
      </c>
      <c r="C62" s="285"/>
      <c r="D62" s="286"/>
      <c r="E62" s="8"/>
      <c r="F62" s="8"/>
      <c r="G62" s="11"/>
      <c r="H62" s="11"/>
      <c r="I62" s="11"/>
      <c r="J62" s="11"/>
      <c r="K62" s="275"/>
    </row>
    <row r="63" spans="1:11" s="198" customFormat="1" ht="30" x14ac:dyDescent="0.25">
      <c r="A63" s="5" t="s">
        <v>427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626</v>
      </c>
      <c r="G63" s="12" t="s">
        <v>29</v>
      </c>
      <c r="H63" s="12" t="s">
        <v>565</v>
      </c>
      <c r="I63" s="12" t="s">
        <v>30</v>
      </c>
      <c r="J63" s="220" t="s">
        <v>86</v>
      </c>
      <c r="K63" s="276"/>
    </row>
    <row r="64" spans="1:11" s="198" customFormat="1" ht="30" x14ac:dyDescent="0.25">
      <c r="A64" s="6" t="s">
        <v>10</v>
      </c>
      <c r="B64" s="6" t="s">
        <v>428</v>
      </c>
      <c r="C64" s="6" t="s">
        <v>11</v>
      </c>
      <c r="D64" s="7" t="s">
        <v>571</v>
      </c>
      <c r="E64" s="6" t="s">
        <v>12</v>
      </c>
      <c r="F64" s="6">
        <f>N15</f>
        <v>2</v>
      </c>
      <c r="G64" s="13">
        <f>'ANEXO III - Analítica'!H116</f>
        <v>2010.8576000000003</v>
      </c>
      <c r="H64" s="19">
        <f>G64*F64</f>
        <v>4021.7152000000006</v>
      </c>
      <c r="I64" s="13">
        <f>G64*(1+0.2787)</f>
        <v>2571.2836131200002</v>
      </c>
      <c r="J64" s="242">
        <f>H64*(1+0.2787)</f>
        <v>5142.5672262400003</v>
      </c>
      <c r="K64" s="277"/>
    </row>
    <row r="65" spans="1:11" s="198" customFormat="1" x14ac:dyDescent="0.25">
      <c r="A65" s="225"/>
      <c r="B65" s="225"/>
      <c r="C65" s="225"/>
      <c r="D65" s="225"/>
      <c r="E65" s="225"/>
      <c r="F65" s="225"/>
      <c r="G65" s="9"/>
      <c r="H65" s="9"/>
      <c r="I65" s="225"/>
      <c r="J65" s="225"/>
      <c r="K65" s="275"/>
    </row>
    <row r="66" spans="1:11" s="198" customFormat="1" x14ac:dyDescent="0.25">
      <c r="A66" s="225"/>
      <c r="B66" s="225"/>
      <c r="C66" s="225"/>
      <c r="D66" s="225"/>
      <c r="E66" s="225"/>
      <c r="F66" s="225"/>
      <c r="G66" s="9"/>
      <c r="H66" s="9"/>
      <c r="I66" s="225"/>
      <c r="J66" s="225"/>
      <c r="K66" s="275"/>
    </row>
    <row r="67" spans="1:11" s="198" customFormat="1" ht="36.75" customHeight="1" x14ac:dyDescent="0.25">
      <c r="A67" s="18" t="s">
        <v>430</v>
      </c>
      <c r="B67" s="284" t="s">
        <v>572</v>
      </c>
      <c r="C67" s="285"/>
      <c r="D67" s="286"/>
      <c r="E67" s="8"/>
      <c r="F67" s="8"/>
      <c r="G67" s="11"/>
      <c r="H67" s="11"/>
      <c r="I67" s="11"/>
      <c r="J67" s="11"/>
      <c r="K67" s="275"/>
    </row>
    <row r="68" spans="1:11" s="198" customFormat="1" x14ac:dyDescent="0.25">
      <c r="A68" s="148"/>
      <c r="B68" s="148"/>
      <c r="C68" s="148"/>
      <c r="D68" s="148"/>
      <c r="E68" s="148"/>
      <c r="F68" s="148"/>
      <c r="G68" s="243"/>
      <c r="H68" s="243"/>
      <c r="I68" s="148"/>
      <c r="J68" s="148"/>
      <c r="K68" s="275"/>
    </row>
    <row r="69" spans="1:11" s="198" customFormat="1" ht="30" x14ac:dyDescent="0.25">
      <c r="A69" s="5" t="s">
        <v>431</v>
      </c>
      <c r="B69" s="5" t="s">
        <v>1</v>
      </c>
      <c r="C69" s="5" t="s">
        <v>2</v>
      </c>
      <c r="D69" s="5" t="s">
        <v>3</v>
      </c>
      <c r="E69" s="5" t="s">
        <v>4</v>
      </c>
      <c r="F69" s="5" t="s">
        <v>626</v>
      </c>
      <c r="G69" s="12" t="s">
        <v>29</v>
      </c>
      <c r="H69" s="12" t="s">
        <v>565</v>
      </c>
      <c r="I69" s="12" t="s">
        <v>30</v>
      </c>
      <c r="J69" s="220" t="s">
        <v>86</v>
      </c>
      <c r="K69" s="275"/>
    </row>
    <row r="70" spans="1:11" s="198" customFormat="1" ht="30" x14ac:dyDescent="0.25">
      <c r="A70" s="244" t="s">
        <v>10</v>
      </c>
      <c r="B70" s="244" t="s">
        <v>432</v>
      </c>
      <c r="C70" s="244" t="s">
        <v>11</v>
      </c>
      <c r="D70" s="245" t="s">
        <v>109</v>
      </c>
      <c r="E70" s="244" t="s">
        <v>12</v>
      </c>
      <c r="F70" s="244">
        <f>N15</f>
        <v>2</v>
      </c>
      <c r="G70" s="246">
        <f>'ANEXO III - Analítica'!H127</f>
        <v>936.05599999999993</v>
      </c>
      <c r="H70" s="247">
        <f>G70*F70</f>
        <v>1872.1119999999999</v>
      </c>
      <c r="I70" s="246">
        <f>G70*(1+0.2787)</f>
        <v>1196.9348071999998</v>
      </c>
      <c r="J70" s="248">
        <f>H70*(1+0.2787)</f>
        <v>2393.8696143999996</v>
      </c>
      <c r="K70" s="275"/>
    </row>
    <row r="71" spans="1:11" s="198" customFormat="1" x14ac:dyDescent="0.25">
      <c r="A71" s="225"/>
      <c r="B71" s="225"/>
      <c r="C71" s="225"/>
      <c r="D71" s="225"/>
      <c r="E71" s="225"/>
      <c r="F71" s="225"/>
      <c r="G71" s="9"/>
      <c r="H71" s="9"/>
      <c r="I71" s="225"/>
      <c r="J71" s="225"/>
      <c r="K71" s="275"/>
    </row>
    <row r="72" spans="1:11" s="198" customFormat="1" x14ac:dyDescent="0.25">
      <c r="A72" s="225"/>
      <c r="B72" s="225"/>
      <c r="C72" s="225"/>
      <c r="D72" s="225"/>
      <c r="E72" s="225"/>
      <c r="F72" s="225"/>
      <c r="G72" s="9"/>
      <c r="H72" s="9"/>
      <c r="I72" s="225"/>
      <c r="J72" s="225"/>
      <c r="K72" s="275"/>
    </row>
    <row r="73" spans="1:11" s="198" customFormat="1" ht="35.25" customHeight="1" x14ac:dyDescent="0.25">
      <c r="A73" s="18" t="s">
        <v>434</v>
      </c>
      <c r="B73" s="284" t="s">
        <v>573</v>
      </c>
      <c r="C73" s="285"/>
      <c r="D73" s="286"/>
      <c r="E73" s="8"/>
      <c r="F73" s="8"/>
      <c r="G73" s="11"/>
      <c r="H73" s="11"/>
      <c r="I73" s="11"/>
      <c r="J73" s="11"/>
      <c r="K73" s="275"/>
    </row>
    <row r="74" spans="1:11" s="198" customFormat="1" ht="30" x14ac:dyDescent="0.25">
      <c r="A74" s="5" t="s">
        <v>435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626</v>
      </c>
      <c r="G74" s="12" t="s">
        <v>29</v>
      </c>
      <c r="H74" s="12" t="s">
        <v>565</v>
      </c>
      <c r="I74" s="12" t="s">
        <v>30</v>
      </c>
      <c r="J74" s="220" t="s">
        <v>86</v>
      </c>
      <c r="K74" s="275"/>
    </row>
    <row r="75" spans="1:11" s="198" customFormat="1" ht="30" x14ac:dyDescent="0.25">
      <c r="A75" s="244" t="s">
        <v>10</v>
      </c>
      <c r="B75" s="244" t="s">
        <v>436</v>
      </c>
      <c r="C75" s="244" t="s">
        <v>11</v>
      </c>
      <c r="D75" s="245" t="s">
        <v>108</v>
      </c>
      <c r="E75" s="244" t="s">
        <v>12</v>
      </c>
      <c r="F75" s="244">
        <f>N15</f>
        <v>2</v>
      </c>
      <c r="G75" s="246">
        <f>'ANEXO III - Analítica'!H137</f>
        <v>1692.296</v>
      </c>
      <c r="H75" s="247">
        <f>G75*F75</f>
        <v>3384.5920000000001</v>
      </c>
      <c r="I75" s="246">
        <f>G75*(1+0.2787)</f>
        <v>2163.9388951999999</v>
      </c>
      <c r="J75" s="248">
        <f>H75*(1+0.2787)</f>
        <v>4327.8777903999999</v>
      </c>
      <c r="K75" s="275"/>
    </row>
    <row r="76" spans="1:11" s="198" customFormat="1" x14ac:dyDescent="0.25">
      <c r="A76" s="225"/>
      <c r="B76" s="225"/>
      <c r="C76" s="225"/>
      <c r="D76" s="225"/>
      <c r="E76" s="225"/>
      <c r="F76" s="225"/>
      <c r="G76" s="9"/>
      <c r="H76" s="9"/>
      <c r="I76" s="225"/>
      <c r="J76" s="225"/>
      <c r="K76" s="275"/>
    </row>
    <row r="77" spans="1:11" s="198" customFormat="1" x14ac:dyDescent="0.25">
      <c r="A77" s="225"/>
      <c r="B77" s="225"/>
      <c r="C77" s="225"/>
      <c r="D77" s="225"/>
      <c r="E77" s="225"/>
      <c r="F77" s="225"/>
      <c r="G77" s="9"/>
      <c r="H77" s="9"/>
      <c r="I77" s="225"/>
      <c r="J77" s="225"/>
      <c r="K77" s="275"/>
    </row>
    <row r="78" spans="1:11" s="198" customFormat="1" ht="39.75" customHeight="1" x14ac:dyDescent="0.25">
      <c r="A78" s="18" t="s">
        <v>439</v>
      </c>
      <c r="B78" s="284" t="s">
        <v>574</v>
      </c>
      <c r="C78" s="285"/>
      <c r="D78" s="286"/>
      <c r="E78" s="8"/>
      <c r="F78" s="8"/>
      <c r="G78" s="11"/>
      <c r="H78" s="11"/>
      <c r="I78" s="11"/>
      <c r="J78" s="11"/>
      <c r="K78" s="275"/>
    </row>
    <row r="79" spans="1:11" s="198" customFormat="1" ht="30" x14ac:dyDescent="0.25">
      <c r="A79" s="5" t="s">
        <v>440</v>
      </c>
      <c r="B79" s="5" t="s">
        <v>1</v>
      </c>
      <c r="C79" s="5" t="s">
        <v>2</v>
      </c>
      <c r="D79" s="5" t="s">
        <v>3</v>
      </c>
      <c r="E79" s="5" t="s">
        <v>4</v>
      </c>
      <c r="F79" s="5" t="s">
        <v>626</v>
      </c>
      <c r="G79" s="12" t="s">
        <v>29</v>
      </c>
      <c r="H79" s="12" t="s">
        <v>565</v>
      </c>
      <c r="I79" s="12" t="s">
        <v>30</v>
      </c>
      <c r="J79" s="220" t="s">
        <v>86</v>
      </c>
      <c r="K79" s="275"/>
    </row>
    <row r="80" spans="1:11" s="198" customFormat="1" ht="30" x14ac:dyDescent="0.25">
      <c r="A80" s="244" t="s">
        <v>10</v>
      </c>
      <c r="B80" s="244" t="s">
        <v>441</v>
      </c>
      <c r="C80" s="244" t="s">
        <v>11</v>
      </c>
      <c r="D80" s="245" t="s">
        <v>575</v>
      </c>
      <c r="E80" s="244" t="s">
        <v>12</v>
      </c>
      <c r="F80" s="244">
        <f>N15</f>
        <v>2</v>
      </c>
      <c r="G80" s="246">
        <f>'ANEXO III - Analítica'!H147</f>
        <v>1869.5408000000002</v>
      </c>
      <c r="H80" s="247">
        <f>G80*F80</f>
        <v>3739.0816000000004</v>
      </c>
      <c r="I80" s="246">
        <f>G80*(1+0.2787)</f>
        <v>2390.5818209600002</v>
      </c>
      <c r="J80" s="248">
        <f>H80*(1+0.2787)</f>
        <v>4781.1636419200004</v>
      </c>
      <c r="K80" s="275"/>
    </row>
    <row r="81" spans="1:11" s="198" customFormat="1" x14ac:dyDescent="0.25">
      <c r="A81" s="225"/>
      <c r="B81" s="225"/>
      <c r="C81" s="225"/>
      <c r="D81" s="225"/>
      <c r="E81" s="225"/>
      <c r="F81" s="225"/>
      <c r="G81" s="9"/>
      <c r="H81" s="9"/>
      <c r="I81" s="225"/>
      <c r="J81" s="225"/>
      <c r="K81" s="275"/>
    </row>
    <row r="82" spans="1:11" s="198" customFormat="1" x14ac:dyDescent="0.25">
      <c r="A82" s="225"/>
      <c r="B82" s="225"/>
      <c r="C82" s="225"/>
      <c r="D82" s="225"/>
      <c r="E82" s="225"/>
      <c r="F82" s="225"/>
      <c r="G82" s="9"/>
      <c r="H82" s="9"/>
      <c r="I82" s="225"/>
      <c r="J82" s="225"/>
      <c r="K82" s="275"/>
    </row>
    <row r="83" spans="1:11" s="198" customFormat="1" ht="42.75" customHeight="1" x14ac:dyDescent="0.25">
      <c r="A83" s="18" t="s">
        <v>445</v>
      </c>
      <c r="B83" s="284" t="s">
        <v>577</v>
      </c>
      <c r="C83" s="285"/>
      <c r="D83" s="286"/>
      <c r="E83" s="8"/>
      <c r="F83" s="8"/>
      <c r="G83" s="11"/>
      <c r="H83" s="11"/>
      <c r="I83" s="11"/>
      <c r="J83" s="11"/>
      <c r="K83" s="275"/>
    </row>
    <row r="84" spans="1:11" s="198" customFormat="1" ht="30" x14ac:dyDescent="0.25">
      <c r="A84" s="5" t="s">
        <v>446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626</v>
      </c>
      <c r="G84" s="12" t="s">
        <v>29</v>
      </c>
      <c r="H84" s="12" t="s">
        <v>565</v>
      </c>
      <c r="I84" s="12" t="s">
        <v>30</v>
      </c>
      <c r="J84" s="220" t="s">
        <v>86</v>
      </c>
      <c r="K84" s="275"/>
    </row>
    <row r="85" spans="1:11" s="198" customFormat="1" ht="30" x14ac:dyDescent="0.25">
      <c r="A85" s="244" t="s">
        <v>10</v>
      </c>
      <c r="B85" s="244" t="s">
        <v>447</v>
      </c>
      <c r="C85" s="244" t="s">
        <v>11</v>
      </c>
      <c r="D85" s="245" t="s">
        <v>444</v>
      </c>
      <c r="E85" s="244" t="s">
        <v>12</v>
      </c>
      <c r="F85" s="244">
        <f>N15</f>
        <v>2</v>
      </c>
      <c r="G85" s="246">
        <f>'ANEXO III - Analítica'!H158</f>
        <v>1949.7800000000002</v>
      </c>
      <c r="H85" s="247">
        <f>G85*F85</f>
        <v>3899.5600000000004</v>
      </c>
      <c r="I85" s="246">
        <f>G85*(1+0.2787)</f>
        <v>2493.1836860000003</v>
      </c>
      <c r="J85" s="248">
        <f>H85*(1+0.2787)</f>
        <v>4986.3673720000006</v>
      </c>
      <c r="K85" s="275"/>
    </row>
    <row r="86" spans="1:11" s="198" customFormat="1" x14ac:dyDescent="0.25">
      <c r="A86" s="225"/>
      <c r="B86" s="225"/>
      <c r="C86" s="225"/>
      <c r="D86" s="225"/>
      <c r="E86" s="225"/>
      <c r="F86" s="225"/>
      <c r="G86" s="9"/>
      <c r="H86" s="9"/>
      <c r="I86" s="225"/>
      <c r="J86" s="225"/>
      <c r="K86" s="275"/>
    </row>
    <row r="87" spans="1:11" s="198" customFormat="1" x14ac:dyDescent="0.25">
      <c r="A87" s="225"/>
      <c r="B87" s="225"/>
      <c r="C87" s="225"/>
      <c r="D87" s="225"/>
      <c r="E87" s="225"/>
      <c r="F87" s="225"/>
      <c r="G87" s="9"/>
      <c r="H87" s="9"/>
      <c r="I87" s="225"/>
      <c r="J87" s="225"/>
      <c r="K87" s="275"/>
    </row>
    <row r="88" spans="1:11" s="198" customFormat="1" ht="44.25" customHeight="1" x14ac:dyDescent="0.25">
      <c r="A88" s="18" t="s">
        <v>449</v>
      </c>
      <c r="B88" s="284" t="s">
        <v>578</v>
      </c>
      <c r="C88" s="285"/>
      <c r="D88" s="286"/>
      <c r="E88" s="8"/>
      <c r="F88" s="8"/>
      <c r="G88" s="11"/>
      <c r="H88" s="11"/>
      <c r="I88" s="11"/>
      <c r="J88" s="11"/>
      <c r="K88" s="275"/>
    </row>
    <row r="89" spans="1:11" s="198" customFormat="1" ht="30" x14ac:dyDescent="0.25">
      <c r="A89" s="5" t="s">
        <v>450</v>
      </c>
      <c r="B89" s="5" t="s">
        <v>1</v>
      </c>
      <c r="C89" s="5" t="s">
        <v>2</v>
      </c>
      <c r="D89" s="5" t="s">
        <v>3</v>
      </c>
      <c r="E89" s="5" t="s">
        <v>4</v>
      </c>
      <c r="F89" s="5" t="s">
        <v>626</v>
      </c>
      <c r="G89" s="12" t="s">
        <v>29</v>
      </c>
      <c r="H89" s="12" t="s">
        <v>565</v>
      </c>
      <c r="I89" s="12" t="s">
        <v>30</v>
      </c>
      <c r="J89" s="220" t="s">
        <v>86</v>
      </c>
      <c r="K89" s="275"/>
    </row>
    <row r="90" spans="1:11" s="198" customFormat="1" ht="30" x14ac:dyDescent="0.25">
      <c r="A90" s="244" t="s">
        <v>10</v>
      </c>
      <c r="B90" s="244" t="s">
        <v>451</v>
      </c>
      <c r="C90" s="244" t="s">
        <v>11</v>
      </c>
      <c r="D90" s="245" t="s">
        <v>571</v>
      </c>
      <c r="E90" s="244" t="s">
        <v>12</v>
      </c>
      <c r="F90" s="244">
        <f>N15</f>
        <v>2</v>
      </c>
      <c r="G90" s="246">
        <f>'ANEXO III - Analítica'!H168</f>
        <v>2948.1</v>
      </c>
      <c r="H90" s="247">
        <f>G90*F90</f>
        <v>5896.2</v>
      </c>
      <c r="I90" s="246">
        <f>G90*(1+0.2787)</f>
        <v>3769.7354699999996</v>
      </c>
      <c r="J90" s="248">
        <f>H90*(1+0.2787)</f>
        <v>7539.4709399999992</v>
      </c>
      <c r="K90" s="275"/>
    </row>
    <row r="91" spans="1:11" s="198" customFormat="1" x14ac:dyDescent="0.25">
      <c r="A91" s="225"/>
      <c r="B91" s="225"/>
      <c r="C91" s="225"/>
      <c r="D91" s="225"/>
      <c r="E91" s="225"/>
      <c r="F91" s="225"/>
      <c r="G91" s="9"/>
      <c r="H91" s="9"/>
      <c r="I91" s="225"/>
      <c r="J91" s="225"/>
      <c r="K91" s="275"/>
    </row>
    <row r="92" spans="1:11" s="198" customFormat="1" x14ac:dyDescent="0.25">
      <c r="A92" s="225"/>
      <c r="B92" s="225"/>
      <c r="C92" s="225"/>
      <c r="D92" s="225"/>
      <c r="E92" s="225"/>
      <c r="F92" s="225"/>
      <c r="G92" s="9"/>
      <c r="H92" s="9"/>
      <c r="I92" s="225"/>
      <c r="J92" s="225"/>
      <c r="K92" s="275"/>
    </row>
    <row r="93" spans="1:11" s="198" customFormat="1" ht="39.75" customHeight="1" x14ac:dyDescent="0.25">
      <c r="A93" s="18" t="s">
        <v>454</v>
      </c>
      <c r="B93" s="284" t="s">
        <v>579</v>
      </c>
      <c r="C93" s="285"/>
      <c r="D93" s="286"/>
      <c r="E93" s="8"/>
      <c r="F93" s="8"/>
      <c r="G93" s="11"/>
      <c r="H93" s="11"/>
      <c r="I93" s="11"/>
      <c r="J93" s="11"/>
      <c r="K93" s="275"/>
    </row>
    <row r="94" spans="1:11" s="198" customFormat="1" ht="30" x14ac:dyDescent="0.25">
      <c r="A94" s="5" t="s">
        <v>455</v>
      </c>
      <c r="B94" s="5" t="s">
        <v>1</v>
      </c>
      <c r="C94" s="5" t="s">
        <v>2</v>
      </c>
      <c r="D94" s="5" t="s">
        <v>3</v>
      </c>
      <c r="E94" s="5" t="s">
        <v>4</v>
      </c>
      <c r="F94" s="5" t="s">
        <v>626</v>
      </c>
      <c r="G94" s="12" t="s">
        <v>29</v>
      </c>
      <c r="H94" s="12" t="s">
        <v>565</v>
      </c>
      <c r="I94" s="12" t="s">
        <v>30</v>
      </c>
      <c r="J94" s="220" t="s">
        <v>86</v>
      </c>
      <c r="K94" s="275"/>
    </row>
    <row r="95" spans="1:11" s="198" customFormat="1" ht="30" x14ac:dyDescent="0.25">
      <c r="A95" s="244" t="s">
        <v>10</v>
      </c>
      <c r="B95" s="244" t="s">
        <v>456</v>
      </c>
      <c r="C95" s="244" t="s">
        <v>11</v>
      </c>
      <c r="D95" s="245" t="s">
        <v>571</v>
      </c>
      <c r="E95" s="244" t="s">
        <v>12</v>
      </c>
      <c r="F95" s="244">
        <f>N15</f>
        <v>2</v>
      </c>
      <c r="G95" s="246">
        <f>'ANEXO III - Analítica'!H178</f>
        <v>3307.38</v>
      </c>
      <c r="H95" s="247">
        <f>G95*F95</f>
        <v>6614.76</v>
      </c>
      <c r="I95" s="246">
        <f>G95*(1+0.2787)</f>
        <v>4229.1468059999997</v>
      </c>
      <c r="J95" s="248">
        <f>H95*(1+0.2787)</f>
        <v>8458.2936119999995</v>
      </c>
      <c r="K95" s="275"/>
    </row>
    <row r="96" spans="1:11" s="198" customFormat="1" x14ac:dyDescent="0.25">
      <c r="A96" s="225"/>
      <c r="B96" s="225"/>
      <c r="C96" s="225"/>
      <c r="D96" s="225"/>
      <c r="E96" s="225"/>
      <c r="F96" s="225"/>
      <c r="G96" s="9"/>
      <c r="H96" s="9"/>
      <c r="I96" s="225"/>
      <c r="J96" s="225"/>
      <c r="K96" s="275"/>
    </row>
    <row r="97" spans="1:11" s="198" customFormat="1" x14ac:dyDescent="0.25">
      <c r="A97" s="225"/>
      <c r="B97" s="225"/>
      <c r="C97" s="225"/>
      <c r="D97" s="225"/>
      <c r="E97" s="225"/>
      <c r="F97" s="225"/>
      <c r="G97" s="9"/>
      <c r="H97" s="9"/>
      <c r="I97" s="225"/>
      <c r="J97" s="225"/>
      <c r="K97" s="275"/>
    </row>
    <row r="98" spans="1:11" s="198" customFormat="1" ht="31.5" customHeight="1" x14ac:dyDescent="0.25">
      <c r="A98" s="3" t="s">
        <v>459</v>
      </c>
      <c r="B98" s="284" t="s">
        <v>580</v>
      </c>
      <c r="C98" s="285"/>
      <c r="D98" s="286"/>
      <c r="E98" s="8"/>
      <c r="F98" s="8"/>
      <c r="G98" s="11"/>
      <c r="H98" s="11"/>
      <c r="I98" s="11"/>
      <c r="J98" s="11"/>
      <c r="K98" s="275"/>
    </row>
    <row r="99" spans="1:11" s="198" customFormat="1" x14ac:dyDescent="0.25">
      <c r="A99" s="225"/>
      <c r="B99" s="225"/>
      <c r="C99" s="225"/>
      <c r="D99" s="225"/>
      <c r="E99" s="225"/>
      <c r="F99" s="225"/>
      <c r="G99" s="9"/>
      <c r="H99" s="9"/>
      <c r="I99" s="225"/>
      <c r="J99" s="225"/>
      <c r="K99" s="275"/>
    </row>
    <row r="100" spans="1:11" s="198" customFormat="1" ht="30" x14ac:dyDescent="0.25">
      <c r="A100" s="5" t="s">
        <v>460</v>
      </c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626</v>
      </c>
      <c r="G100" s="12" t="s">
        <v>29</v>
      </c>
      <c r="H100" s="12" t="s">
        <v>565</v>
      </c>
      <c r="I100" s="12" t="s">
        <v>30</v>
      </c>
      <c r="J100" s="220" t="s">
        <v>86</v>
      </c>
      <c r="K100" s="276"/>
    </row>
    <row r="101" spans="1:11" s="198" customFormat="1" ht="30" x14ac:dyDescent="0.25">
      <c r="A101" s="6" t="s">
        <v>10</v>
      </c>
      <c r="B101" s="6" t="s">
        <v>461</v>
      </c>
      <c r="C101" s="6" t="s">
        <v>11</v>
      </c>
      <c r="D101" s="7" t="s">
        <v>109</v>
      </c>
      <c r="E101" s="6" t="s">
        <v>12</v>
      </c>
      <c r="F101" s="6">
        <f>N15</f>
        <v>2</v>
      </c>
      <c r="G101" s="13">
        <f>'ANEXO III - Analítica'!H188</f>
        <v>1661.6400000000003</v>
      </c>
      <c r="H101" s="19">
        <f>G101*F101</f>
        <v>3323.2800000000007</v>
      </c>
      <c r="I101" s="13">
        <f>G101*(1+0.2787)</f>
        <v>2124.7390680000003</v>
      </c>
      <c r="J101" s="242">
        <f>H101*(1+0.2787)</f>
        <v>4249.4781360000006</v>
      </c>
      <c r="K101" s="277"/>
    </row>
    <row r="102" spans="1:11" s="198" customFormat="1" x14ac:dyDescent="0.25">
      <c r="A102" s="225"/>
      <c r="B102" s="225"/>
      <c r="C102" s="225"/>
      <c r="D102" s="225"/>
      <c r="E102" s="225"/>
      <c r="F102" s="225"/>
      <c r="G102" s="9"/>
      <c r="H102" s="9"/>
      <c r="I102" s="225"/>
      <c r="J102" s="225"/>
      <c r="K102" s="275"/>
    </row>
    <row r="103" spans="1:11" s="198" customFormat="1" x14ac:dyDescent="0.25">
      <c r="A103" s="225"/>
      <c r="B103" s="225"/>
      <c r="C103" s="225"/>
      <c r="D103" s="225"/>
      <c r="E103" s="225"/>
      <c r="F103" s="225"/>
      <c r="G103" s="9"/>
      <c r="H103" s="9"/>
      <c r="I103" s="225"/>
      <c r="J103" s="225"/>
      <c r="K103" s="275"/>
    </row>
    <row r="104" spans="1:11" s="198" customFormat="1" ht="34.5" customHeight="1" x14ac:dyDescent="0.25">
      <c r="A104" s="3" t="s">
        <v>463</v>
      </c>
      <c r="B104" s="284" t="s">
        <v>581</v>
      </c>
      <c r="C104" s="285"/>
      <c r="D104" s="286"/>
      <c r="E104" s="8"/>
      <c r="F104" s="8"/>
      <c r="G104" s="11"/>
      <c r="H104" s="11"/>
      <c r="I104" s="11"/>
      <c r="J104" s="11"/>
      <c r="K104" s="275"/>
    </row>
    <row r="105" spans="1:11" s="198" customFormat="1" ht="30" x14ac:dyDescent="0.25">
      <c r="A105" s="5" t="s">
        <v>464</v>
      </c>
      <c r="B105" s="5" t="s">
        <v>1</v>
      </c>
      <c r="C105" s="5" t="s">
        <v>2</v>
      </c>
      <c r="D105" s="5" t="s">
        <v>3</v>
      </c>
      <c r="E105" s="5" t="s">
        <v>4</v>
      </c>
      <c r="F105" s="5" t="s">
        <v>626</v>
      </c>
      <c r="G105" s="12" t="s">
        <v>29</v>
      </c>
      <c r="H105" s="12" t="s">
        <v>565</v>
      </c>
      <c r="I105" s="12" t="s">
        <v>30</v>
      </c>
      <c r="J105" s="220" t="s">
        <v>86</v>
      </c>
      <c r="K105" s="276"/>
    </row>
    <row r="106" spans="1:11" s="198" customFormat="1" x14ac:dyDescent="0.25">
      <c r="A106" s="6" t="s">
        <v>10</v>
      </c>
      <c r="B106" s="6" t="s">
        <v>465</v>
      </c>
      <c r="C106" s="6" t="s">
        <v>11</v>
      </c>
      <c r="D106" s="7" t="s">
        <v>16</v>
      </c>
      <c r="E106" s="6" t="s">
        <v>12</v>
      </c>
      <c r="F106" s="6">
        <f>N15</f>
        <v>2</v>
      </c>
      <c r="G106" s="13">
        <f>'ANEXO III - Analítica'!H198</f>
        <v>2275.5272000000004</v>
      </c>
      <c r="H106" s="19">
        <f>G106*F106</f>
        <v>4551.0544000000009</v>
      </c>
      <c r="I106" s="13">
        <f>G106*(1+0.2787)</f>
        <v>2909.7166306400004</v>
      </c>
      <c r="J106" s="242">
        <f>H106*(1+0.2787)</f>
        <v>5819.4332612800008</v>
      </c>
      <c r="K106" s="277"/>
    </row>
    <row r="107" spans="1:11" s="198" customFormat="1" x14ac:dyDescent="0.25">
      <c r="A107" s="225"/>
      <c r="B107" s="225"/>
      <c r="C107" s="225"/>
      <c r="D107" s="225"/>
      <c r="E107" s="225"/>
      <c r="F107" s="225"/>
      <c r="G107" s="9"/>
      <c r="H107" s="9"/>
      <c r="I107" s="225"/>
      <c r="J107" s="225"/>
      <c r="K107" s="275"/>
    </row>
    <row r="108" spans="1:11" s="198" customFormat="1" x14ac:dyDescent="0.25">
      <c r="A108" s="225"/>
      <c r="B108" s="225"/>
      <c r="C108" s="225"/>
      <c r="D108" s="225"/>
      <c r="E108" s="225"/>
      <c r="F108" s="225"/>
      <c r="G108" s="9"/>
      <c r="H108" s="9"/>
      <c r="I108" s="225"/>
      <c r="J108" s="225"/>
      <c r="K108" s="275"/>
    </row>
    <row r="109" spans="1:11" s="198" customFormat="1" ht="37.5" customHeight="1" x14ac:dyDescent="0.25">
      <c r="A109" s="3" t="s">
        <v>467</v>
      </c>
      <c r="B109" s="284" t="s">
        <v>582</v>
      </c>
      <c r="C109" s="285"/>
      <c r="D109" s="286"/>
      <c r="E109" s="8"/>
      <c r="F109" s="8"/>
      <c r="G109" s="11"/>
      <c r="H109" s="11"/>
      <c r="I109" s="11"/>
      <c r="J109" s="11"/>
      <c r="K109" s="275"/>
    </row>
    <row r="110" spans="1:11" s="198" customFormat="1" ht="30" x14ac:dyDescent="0.25">
      <c r="A110" s="5" t="s">
        <v>468</v>
      </c>
      <c r="B110" s="5" t="s">
        <v>1</v>
      </c>
      <c r="C110" s="5" t="s">
        <v>2</v>
      </c>
      <c r="D110" s="5" t="s">
        <v>3</v>
      </c>
      <c r="E110" s="5" t="s">
        <v>4</v>
      </c>
      <c r="F110" s="5" t="s">
        <v>626</v>
      </c>
      <c r="G110" s="12" t="s">
        <v>29</v>
      </c>
      <c r="H110" s="12" t="s">
        <v>565</v>
      </c>
      <c r="I110" s="12" t="s">
        <v>30</v>
      </c>
      <c r="J110" s="220" t="s">
        <v>86</v>
      </c>
      <c r="K110" s="276"/>
    </row>
    <row r="111" spans="1:11" s="198" customFormat="1" x14ac:dyDescent="0.25">
      <c r="A111" s="6" t="s">
        <v>10</v>
      </c>
      <c r="B111" s="6" t="s">
        <v>469</v>
      </c>
      <c r="C111" s="6" t="s">
        <v>11</v>
      </c>
      <c r="D111" s="7" t="s">
        <v>16</v>
      </c>
      <c r="E111" s="6" t="s">
        <v>12</v>
      </c>
      <c r="F111" s="6">
        <f>N15</f>
        <v>2</v>
      </c>
      <c r="G111" s="13">
        <f>'ANEXO III - Analítica'!H208</f>
        <v>2347.3831999999998</v>
      </c>
      <c r="H111" s="19">
        <f>G111*F111</f>
        <v>4694.7663999999995</v>
      </c>
      <c r="I111" s="13">
        <f>G111*(1+0.2787)</f>
        <v>3001.5988978399996</v>
      </c>
      <c r="J111" s="242">
        <f>H111*(1+0.2787)</f>
        <v>6003.1977956799992</v>
      </c>
      <c r="K111" s="277"/>
    </row>
    <row r="112" spans="1:11" s="198" customFormat="1" x14ac:dyDescent="0.25">
      <c r="A112" s="225"/>
      <c r="B112" s="225"/>
      <c r="C112" s="225"/>
      <c r="D112" s="225"/>
      <c r="E112" s="225"/>
      <c r="F112" s="225"/>
      <c r="G112" s="9"/>
      <c r="H112" s="9"/>
      <c r="I112" s="225"/>
      <c r="J112" s="225"/>
      <c r="K112" s="275"/>
    </row>
    <row r="113" spans="1:11" s="198" customFormat="1" x14ac:dyDescent="0.25">
      <c r="A113" s="225"/>
      <c r="B113" s="225"/>
      <c r="C113" s="225"/>
      <c r="D113" s="225"/>
      <c r="E113" s="225"/>
      <c r="F113" s="225"/>
      <c r="G113" s="9"/>
      <c r="H113" s="9"/>
      <c r="I113" s="225"/>
      <c r="J113" s="225"/>
      <c r="K113" s="275"/>
    </row>
    <row r="114" spans="1:11" s="198" customFormat="1" ht="31.5" customHeight="1" x14ac:dyDescent="0.25">
      <c r="A114" s="3" t="s">
        <v>471</v>
      </c>
      <c r="B114" s="284" t="s">
        <v>583</v>
      </c>
      <c r="C114" s="285"/>
      <c r="D114" s="286"/>
      <c r="E114" s="8"/>
      <c r="F114" s="8"/>
      <c r="G114" s="11"/>
      <c r="H114" s="11"/>
      <c r="I114" s="11"/>
      <c r="J114" s="11"/>
      <c r="K114" s="278"/>
    </row>
    <row r="115" spans="1:11" s="198" customFormat="1" ht="30" x14ac:dyDescent="0.25">
      <c r="A115" s="5" t="s">
        <v>472</v>
      </c>
      <c r="B115" s="5" t="s">
        <v>1</v>
      </c>
      <c r="C115" s="5" t="s">
        <v>2</v>
      </c>
      <c r="D115" s="5" t="s">
        <v>3</v>
      </c>
      <c r="E115" s="5" t="s">
        <v>4</v>
      </c>
      <c r="F115" s="5" t="s">
        <v>626</v>
      </c>
      <c r="G115" s="12" t="s">
        <v>29</v>
      </c>
      <c r="H115" s="12" t="s">
        <v>565</v>
      </c>
      <c r="I115" s="12" t="s">
        <v>30</v>
      </c>
      <c r="J115" s="220" t="s">
        <v>86</v>
      </c>
      <c r="K115" s="276"/>
    </row>
    <row r="116" spans="1:11" s="198" customFormat="1" x14ac:dyDescent="0.25">
      <c r="A116" s="6" t="s">
        <v>10</v>
      </c>
      <c r="B116" s="6" t="s">
        <v>477</v>
      </c>
      <c r="C116" s="6" t="s">
        <v>11</v>
      </c>
      <c r="D116" s="7" t="s">
        <v>16</v>
      </c>
      <c r="E116" s="6" t="s">
        <v>12</v>
      </c>
      <c r="F116" s="6">
        <f>N15</f>
        <v>2</v>
      </c>
      <c r="G116" s="13">
        <f>'ANEXO III - Analítica'!H218</f>
        <v>2189.3000000000002</v>
      </c>
      <c r="H116" s="19">
        <f>G116*F116</f>
        <v>4378.6000000000004</v>
      </c>
      <c r="I116" s="13">
        <f>G116*(1+0.2787)</f>
        <v>2799.4579100000001</v>
      </c>
      <c r="J116" s="242">
        <f>H116*(1+0.2787)</f>
        <v>5598.9158200000002</v>
      </c>
      <c r="K116" s="277"/>
    </row>
    <row r="117" spans="1:11" s="249" customFormat="1" x14ac:dyDescent="0.25">
      <c r="A117" s="250"/>
      <c r="B117" s="250"/>
      <c r="C117" s="250"/>
      <c r="D117" s="251"/>
      <c r="E117" s="250"/>
      <c r="F117" s="250"/>
      <c r="G117" s="252"/>
      <c r="H117" s="252"/>
      <c r="I117" s="252"/>
      <c r="J117" s="253"/>
      <c r="K117" s="279"/>
    </row>
    <row r="118" spans="1:11" s="198" customFormat="1" x14ac:dyDescent="0.25">
      <c r="A118" s="254"/>
      <c r="B118" s="254"/>
      <c r="C118" s="254"/>
      <c r="D118" s="254"/>
      <c r="E118" s="254"/>
      <c r="F118" s="254"/>
      <c r="G118" s="255"/>
      <c r="H118" s="255"/>
      <c r="I118" s="254"/>
      <c r="J118" s="254"/>
      <c r="K118" s="275"/>
    </row>
    <row r="119" spans="1:11" s="198" customFormat="1" ht="32.25" customHeight="1" x14ac:dyDescent="0.25">
      <c r="A119" s="3" t="s">
        <v>474</v>
      </c>
      <c r="B119" s="284" t="s">
        <v>584</v>
      </c>
      <c r="C119" s="285"/>
      <c r="D119" s="286"/>
      <c r="E119" s="8"/>
      <c r="F119" s="8"/>
      <c r="G119" s="11"/>
      <c r="H119" s="11"/>
      <c r="I119" s="11"/>
      <c r="J119" s="11"/>
      <c r="K119" s="275"/>
    </row>
    <row r="120" spans="1:11" s="198" customFormat="1" ht="30" x14ac:dyDescent="0.25">
      <c r="A120" s="5" t="s">
        <v>475</v>
      </c>
      <c r="B120" s="5" t="s">
        <v>1</v>
      </c>
      <c r="C120" s="5" t="s">
        <v>2</v>
      </c>
      <c r="D120" s="5" t="s">
        <v>3</v>
      </c>
      <c r="E120" s="5" t="s">
        <v>4</v>
      </c>
      <c r="F120" s="5" t="s">
        <v>626</v>
      </c>
      <c r="G120" s="12" t="s">
        <v>29</v>
      </c>
      <c r="H120" s="12" t="s">
        <v>565</v>
      </c>
      <c r="I120" s="12" t="s">
        <v>30</v>
      </c>
      <c r="J120" s="220" t="s">
        <v>86</v>
      </c>
      <c r="K120" s="276"/>
    </row>
    <row r="121" spans="1:11" s="198" customFormat="1" ht="30" x14ac:dyDescent="0.25">
      <c r="A121" s="6" t="s">
        <v>10</v>
      </c>
      <c r="B121" s="6" t="s">
        <v>476</v>
      </c>
      <c r="C121" s="6" t="s">
        <v>11</v>
      </c>
      <c r="D121" s="7" t="s">
        <v>571</v>
      </c>
      <c r="E121" s="6" t="s">
        <v>12</v>
      </c>
      <c r="F121" s="6">
        <f>N15</f>
        <v>2</v>
      </c>
      <c r="G121" s="13">
        <f>'ANEXO III - Analítica'!H228</f>
        <v>2668.34</v>
      </c>
      <c r="H121" s="19">
        <f>G121*F121</f>
        <v>5336.68</v>
      </c>
      <c r="I121" s="13">
        <f>G121*(1+0.2787)</f>
        <v>3412.0063580000001</v>
      </c>
      <c r="J121" s="242">
        <f>H121*(1+0.2787)</f>
        <v>6824.0127160000002</v>
      </c>
      <c r="K121" s="277"/>
    </row>
    <row r="122" spans="1:11" s="198" customFormat="1" x14ac:dyDescent="0.25">
      <c r="A122" s="225"/>
      <c r="B122" s="225"/>
      <c r="C122" s="225"/>
      <c r="D122" s="225"/>
      <c r="E122" s="225"/>
      <c r="F122" s="225"/>
      <c r="G122" s="9"/>
      <c r="H122" s="9"/>
      <c r="I122" s="225"/>
      <c r="J122" s="225"/>
      <c r="K122" s="275"/>
    </row>
    <row r="123" spans="1:11" s="198" customFormat="1" x14ac:dyDescent="0.25">
      <c r="A123" s="225"/>
      <c r="B123" s="225"/>
      <c r="C123" s="225"/>
      <c r="D123" s="225"/>
      <c r="E123" s="225"/>
      <c r="F123" s="225"/>
      <c r="G123" s="9"/>
      <c r="H123" s="9"/>
      <c r="I123" s="225"/>
      <c r="J123" s="225"/>
      <c r="K123" s="275"/>
    </row>
    <row r="124" spans="1:11" s="198" customFormat="1" ht="26.25" customHeight="1" x14ac:dyDescent="0.25">
      <c r="A124" s="3" t="s">
        <v>479</v>
      </c>
      <c r="B124" s="284" t="s">
        <v>585</v>
      </c>
      <c r="C124" s="285"/>
      <c r="D124" s="286"/>
      <c r="E124" s="8"/>
      <c r="F124" s="8"/>
      <c r="G124" s="11"/>
      <c r="H124" s="11"/>
      <c r="I124" s="11"/>
      <c r="J124" s="11"/>
      <c r="K124" s="275"/>
    </row>
    <row r="125" spans="1:11" s="198" customFormat="1" ht="30" x14ac:dyDescent="0.25">
      <c r="A125" s="5" t="s">
        <v>480</v>
      </c>
      <c r="B125" s="5" t="s">
        <v>1</v>
      </c>
      <c r="C125" s="5" t="s">
        <v>2</v>
      </c>
      <c r="D125" s="5" t="s">
        <v>3</v>
      </c>
      <c r="E125" s="5" t="s">
        <v>4</v>
      </c>
      <c r="F125" s="5" t="s">
        <v>626</v>
      </c>
      <c r="G125" s="12" t="s">
        <v>29</v>
      </c>
      <c r="H125" s="12" t="s">
        <v>565</v>
      </c>
      <c r="I125" s="12" t="s">
        <v>30</v>
      </c>
      <c r="J125" s="220" t="s">
        <v>86</v>
      </c>
      <c r="K125" s="276"/>
    </row>
    <row r="126" spans="1:11" s="198" customFormat="1" ht="30" x14ac:dyDescent="0.25">
      <c r="A126" s="6" t="s">
        <v>10</v>
      </c>
      <c r="B126" s="6" t="s">
        <v>481</v>
      </c>
      <c r="C126" s="6" t="s">
        <v>11</v>
      </c>
      <c r="D126" s="7" t="s">
        <v>571</v>
      </c>
      <c r="E126" s="6" t="s">
        <v>12</v>
      </c>
      <c r="F126" s="6">
        <f>N15</f>
        <v>2</v>
      </c>
      <c r="G126" s="13">
        <f>'ANEXO III - Analítica'!H238</f>
        <v>1614.4519999999998</v>
      </c>
      <c r="H126" s="19">
        <f>G126*F126</f>
        <v>3228.9039999999995</v>
      </c>
      <c r="I126" s="13">
        <f>G126*(1+0.2787)</f>
        <v>2064.3997723999996</v>
      </c>
      <c r="J126" s="242">
        <f>H126*(1+0.2787)</f>
        <v>4128.7995447999992</v>
      </c>
      <c r="K126" s="277"/>
    </row>
    <row r="127" spans="1:11" s="198" customFormat="1" x14ac:dyDescent="0.25">
      <c r="A127" s="225"/>
      <c r="B127" s="225"/>
      <c r="C127" s="225"/>
      <c r="D127" s="225"/>
      <c r="E127" s="225"/>
      <c r="F127" s="225"/>
      <c r="G127" s="9"/>
      <c r="H127" s="9"/>
      <c r="I127" s="225"/>
      <c r="J127" s="225"/>
      <c r="K127" s="275"/>
    </row>
    <row r="128" spans="1:11" s="198" customFormat="1" ht="36.75" customHeight="1" x14ac:dyDescent="0.25">
      <c r="A128" s="3" t="s">
        <v>483</v>
      </c>
      <c r="B128" s="284" t="s">
        <v>586</v>
      </c>
      <c r="C128" s="285"/>
      <c r="D128" s="286"/>
      <c r="E128" s="8"/>
      <c r="F128" s="8"/>
      <c r="G128" s="11"/>
      <c r="H128" s="11"/>
      <c r="I128" s="11"/>
      <c r="J128" s="11"/>
      <c r="K128" s="275"/>
    </row>
    <row r="129" spans="1:11" s="198" customFormat="1" ht="30" x14ac:dyDescent="0.25">
      <c r="A129" s="5" t="s">
        <v>484</v>
      </c>
      <c r="B129" s="5" t="s">
        <v>1</v>
      </c>
      <c r="C129" s="5" t="s">
        <v>2</v>
      </c>
      <c r="D129" s="5" t="s">
        <v>3</v>
      </c>
      <c r="E129" s="5" t="s">
        <v>4</v>
      </c>
      <c r="F129" s="5" t="s">
        <v>626</v>
      </c>
      <c r="G129" s="12" t="s">
        <v>29</v>
      </c>
      <c r="H129" s="12" t="s">
        <v>565</v>
      </c>
      <c r="I129" s="12" t="s">
        <v>30</v>
      </c>
      <c r="J129" s="220" t="s">
        <v>86</v>
      </c>
      <c r="K129" s="276"/>
    </row>
    <row r="130" spans="1:11" s="198" customFormat="1" ht="30" x14ac:dyDescent="0.25">
      <c r="A130" s="6" t="s">
        <v>10</v>
      </c>
      <c r="B130" s="6" t="s">
        <v>485</v>
      </c>
      <c r="C130" s="6" t="s">
        <v>11</v>
      </c>
      <c r="D130" s="7" t="s">
        <v>571</v>
      </c>
      <c r="E130" s="6" t="s">
        <v>12</v>
      </c>
      <c r="F130" s="6">
        <f>N15</f>
        <v>2</v>
      </c>
      <c r="G130" s="13">
        <f>'ANEXO III - Analítica'!H248</f>
        <v>2708.58</v>
      </c>
      <c r="H130" s="19">
        <f>G130*F130</f>
        <v>5417.16</v>
      </c>
      <c r="I130" s="13">
        <f>G130*(1+0.2787)</f>
        <v>3463.4612459999998</v>
      </c>
      <c r="J130" s="242">
        <f>H130*(1+0.2787)</f>
        <v>6926.9224919999997</v>
      </c>
      <c r="K130" s="277"/>
    </row>
    <row r="131" spans="1:11" s="198" customFormat="1" x14ac:dyDescent="0.25">
      <c r="A131" s="225"/>
      <c r="B131" s="225"/>
      <c r="C131" s="225"/>
      <c r="D131" s="225"/>
      <c r="E131" s="225"/>
      <c r="F131" s="225"/>
      <c r="G131" s="9"/>
      <c r="H131" s="9"/>
      <c r="I131" s="225"/>
      <c r="J131" s="225"/>
      <c r="K131" s="275"/>
    </row>
    <row r="132" spans="1:11" s="225" customFormat="1" ht="36.75" customHeight="1" x14ac:dyDescent="0.25">
      <c r="A132" s="3" t="s">
        <v>614</v>
      </c>
      <c r="B132" s="284" t="s">
        <v>616</v>
      </c>
      <c r="C132" s="285"/>
      <c r="D132" s="286"/>
      <c r="E132" s="8"/>
      <c r="F132" s="8"/>
      <c r="G132" s="11"/>
      <c r="H132" s="11"/>
      <c r="I132" s="11"/>
      <c r="J132" s="11"/>
      <c r="K132" s="275"/>
    </row>
    <row r="133" spans="1:11" s="225" customFormat="1" ht="30" x14ac:dyDescent="0.25">
      <c r="A133" s="5" t="s">
        <v>615</v>
      </c>
      <c r="B133" s="5" t="s">
        <v>1</v>
      </c>
      <c r="C133" s="5" t="s">
        <v>2</v>
      </c>
      <c r="D133" s="5" t="s">
        <v>3</v>
      </c>
      <c r="E133" s="5" t="s">
        <v>4</v>
      </c>
      <c r="F133" s="5" t="s">
        <v>626</v>
      </c>
      <c r="G133" s="12" t="s">
        <v>29</v>
      </c>
      <c r="H133" s="12" t="s">
        <v>565</v>
      </c>
      <c r="I133" s="12" t="s">
        <v>30</v>
      </c>
      <c r="J133" s="220" t="s">
        <v>86</v>
      </c>
      <c r="K133" s="276"/>
    </row>
    <row r="134" spans="1:11" s="225" customFormat="1" ht="30" x14ac:dyDescent="0.25">
      <c r="A134" s="6" t="s">
        <v>10</v>
      </c>
      <c r="B134" s="6" t="s">
        <v>617</v>
      </c>
      <c r="C134" s="6" t="s">
        <v>11</v>
      </c>
      <c r="D134" s="7" t="s">
        <v>571</v>
      </c>
      <c r="E134" s="6" t="s">
        <v>12</v>
      </c>
      <c r="F134" s="6">
        <v>3</v>
      </c>
      <c r="G134" s="13">
        <f>'ANEXO III - Analítica'!H255</f>
        <v>232.89999999999998</v>
      </c>
      <c r="H134" s="19">
        <f>G134*F134</f>
        <v>698.69999999999993</v>
      </c>
      <c r="I134" s="13">
        <f>G134*(1+0.2787)</f>
        <v>297.80922999999996</v>
      </c>
      <c r="J134" s="242">
        <f>H134*(1+0.2787)</f>
        <v>893.42768999999987</v>
      </c>
      <c r="K134" s="277"/>
    </row>
    <row r="135" spans="1:11" s="225" customFormat="1" x14ac:dyDescent="0.25">
      <c r="G135" s="9"/>
      <c r="H135" s="9"/>
      <c r="K135" s="275"/>
    </row>
    <row r="136" spans="1:11" s="198" customFormat="1" x14ac:dyDescent="0.25">
      <c r="A136" s="225"/>
      <c r="B136" s="225"/>
      <c r="C136" s="225"/>
      <c r="D136" s="225"/>
      <c r="E136" s="225"/>
      <c r="F136" s="225"/>
      <c r="G136" s="9"/>
      <c r="H136" s="9"/>
      <c r="I136" s="225"/>
      <c r="J136" s="225"/>
      <c r="K136" s="275"/>
    </row>
    <row r="138" spans="1:11" ht="61.5" customHeight="1" x14ac:dyDescent="0.25">
      <c r="A138" s="18">
        <v>3</v>
      </c>
      <c r="B138" s="287" t="s">
        <v>77</v>
      </c>
      <c r="C138" s="288"/>
      <c r="D138" s="289"/>
      <c r="E138" s="8"/>
      <c r="F138" s="8"/>
      <c r="G138" s="11"/>
      <c r="H138" s="11"/>
      <c r="I138" s="11" t="s">
        <v>105</v>
      </c>
      <c r="J138" s="11">
        <f>SUM(J143,J148,J153,J158,J163,J168,J173,J177,J181,J185,J190,J194,J198,J202,J206,J210,J215,J219,J223,J227,J231,J235,J239,J243)</f>
        <v>110035.55526676003</v>
      </c>
    </row>
    <row r="139" spans="1:11" ht="30" customHeight="1" x14ac:dyDescent="0.25"/>
    <row r="140" spans="1:11" ht="30" customHeight="1" x14ac:dyDescent="0.25">
      <c r="A140" s="3" t="s">
        <v>37</v>
      </c>
      <c r="B140" s="284" t="s">
        <v>80</v>
      </c>
      <c r="C140" s="285"/>
      <c r="D140" s="286"/>
      <c r="E140" s="8"/>
      <c r="F140" s="8"/>
      <c r="G140" s="11"/>
      <c r="H140" s="11"/>
      <c r="I140" s="11"/>
      <c r="J140" s="11"/>
    </row>
    <row r="141" spans="1:11" ht="30" customHeight="1" x14ac:dyDescent="0.25"/>
    <row r="142" spans="1:11" ht="30" customHeight="1" x14ac:dyDescent="0.25">
      <c r="A142" s="5" t="s">
        <v>94</v>
      </c>
      <c r="B142" s="5" t="s">
        <v>1</v>
      </c>
      <c r="C142" s="5" t="s">
        <v>2</v>
      </c>
      <c r="D142" s="5" t="s">
        <v>3</v>
      </c>
      <c r="E142" s="5" t="s">
        <v>4</v>
      </c>
      <c r="F142" s="5" t="s">
        <v>626</v>
      </c>
      <c r="G142" s="12" t="s">
        <v>29</v>
      </c>
      <c r="H142" s="12" t="s">
        <v>351</v>
      </c>
      <c r="I142" s="12" t="s">
        <v>30</v>
      </c>
      <c r="J142" s="220" t="s">
        <v>86</v>
      </c>
    </row>
    <row r="143" spans="1:11" ht="30" customHeight="1" x14ac:dyDescent="0.25">
      <c r="A143" s="6" t="s">
        <v>10</v>
      </c>
      <c r="B143" s="6" t="s">
        <v>38</v>
      </c>
      <c r="C143" s="6" t="s">
        <v>11</v>
      </c>
      <c r="D143" s="7" t="s">
        <v>78</v>
      </c>
      <c r="E143" s="6" t="s">
        <v>12</v>
      </c>
      <c r="F143" s="6">
        <f>N15</f>
        <v>2</v>
      </c>
      <c r="G143" s="13">
        <f>'ANEXO III - Analítica'!H267</f>
        <v>436.89420000000001</v>
      </c>
      <c r="H143" s="19">
        <f>G143*F143</f>
        <v>873.78840000000002</v>
      </c>
      <c r="I143" s="13">
        <f>G143*(1+0.2787)</f>
        <v>558.65661353999997</v>
      </c>
      <c r="J143" s="242">
        <f>H143*(1+0.2787)</f>
        <v>1117.3132270799999</v>
      </c>
    </row>
    <row r="144" spans="1:11" ht="30" customHeight="1" x14ac:dyDescent="0.25"/>
    <row r="145" spans="1:10" ht="30" customHeight="1" x14ac:dyDescent="0.25"/>
    <row r="146" spans="1:10" ht="30" customHeight="1" x14ac:dyDescent="0.25">
      <c r="A146" s="3" t="s">
        <v>102</v>
      </c>
      <c r="B146" s="284" t="s">
        <v>81</v>
      </c>
      <c r="C146" s="285"/>
      <c r="D146" s="286"/>
      <c r="E146" s="8"/>
      <c r="F146" s="8"/>
      <c r="G146" s="11"/>
      <c r="H146" s="11"/>
      <c r="I146" s="11"/>
      <c r="J146" s="11"/>
    </row>
    <row r="147" spans="1:10" ht="30" customHeight="1" x14ac:dyDescent="0.25">
      <c r="A147" s="5" t="s">
        <v>103</v>
      </c>
      <c r="B147" s="5" t="s">
        <v>1</v>
      </c>
      <c r="C147" s="5" t="s">
        <v>2</v>
      </c>
      <c r="D147" s="5" t="s">
        <v>3</v>
      </c>
      <c r="E147" s="5" t="s">
        <v>4</v>
      </c>
      <c r="F147" s="5" t="s">
        <v>626</v>
      </c>
      <c r="G147" s="12" t="s">
        <v>29</v>
      </c>
      <c r="H147" s="12" t="s">
        <v>351</v>
      </c>
      <c r="I147" s="12" t="s">
        <v>30</v>
      </c>
      <c r="J147" s="220" t="s">
        <v>86</v>
      </c>
    </row>
    <row r="148" spans="1:10" ht="30" customHeight="1" x14ac:dyDescent="0.25">
      <c r="A148" s="6" t="s">
        <v>10</v>
      </c>
      <c r="B148" s="6" t="s">
        <v>52</v>
      </c>
      <c r="C148" s="6" t="s">
        <v>11</v>
      </c>
      <c r="D148" s="7" t="s">
        <v>85</v>
      </c>
      <c r="E148" s="6" t="s">
        <v>12</v>
      </c>
      <c r="F148" s="6">
        <f>N15</f>
        <v>2</v>
      </c>
      <c r="G148" s="13">
        <f>'ANEXO III - Analítica'!H277</f>
        <v>662.7120000000001</v>
      </c>
      <c r="H148" s="19">
        <f>G148*F148</f>
        <v>1325.4240000000002</v>
      </c>
      <c r="I148" s="13">
        <f>G148*(1+0.2787)</f>
        <v>847.40983440000014</v>
      </c>
      <c r="J148" s="242">
        <f>H148*(1+0.2787)</f>
        <v>1694.8196688000003</v>
      </c>
    </row>
    <row r="149" spans="1:10" ht="30" customHeight="1" x14ac:dyDescent="0.25"/>
    <row r="150" spans="1:10" ht="30" customHeight="1" x14ac:dyDescent="0.25"/>
    <row r="151" spans="1:10" ht="30" customHeight="1" x14ac:dyDescent="0.25">
      <c r="A151" s="3" t="s">
        <v>96</v>
      </c>
      <c r="B151" s="284" t="s">
        <v>82</v>
      </c>
      <c r="C151" s="285"/>
      <c r="D151" s="286"/>
      <c r="E151" s="8"/>
      <c r="F151" s="8"/>
      <c r="G151" s="11"/>
      <c r="H151" s="11"/>
      <c r="I151" s="11"/>
      <c r="J151" s="11"/>
    </row>
    <row r="152" spans="1:10" ht="30" customHeight="1" x14ac:dyDescent="0.25">
      <c r="A152" s="5" t="s">
        <v>97</v>
      </c>
      <c r="B152" s="5" t="s">
        <v>1</v>
      </c>
      <c r="C152" s="5" t="s">
        <v>2</v>
      </c>
      <c r="D152" s="5" t="s">
        <v>3</v>
      </c>
      <c r="E152" s="5" t="s">
        <v>4</v>
      </c>
      <c r="F152" s="5" t="s">
        <v>626</v>
      </c>
      <c r="G152" s="12" t="s">
        <v>29</v>
      </c>
      <c r="H152" s="12" t="s">
        <v>351</v>
      </c>
      <c r="I152" s="12" t="s">
        <v>30</v>
      </c>
      <c r="J152" s="220" t="s">
        <v>86</v>
      </c>
    </row>
    <row r="153" spans="1:10" ht="30" customHeight="1" x14ac:dyDescent="0.25">
      <c r="A153" s="6" t="s">
        <v>10</v>
      </c>
      <c r="B153" s="6" t="s">
        <v>53</v>
      </c>
      <c r="C153" s="6" t="s">
        <v>11</v>
      </c>
      <c r="D153" s="7" t="s">
        <v>85</v>
      </c>
      <c r="E153" s="6" t="s">
        <v>12</v>
      </c>
      <c r="F153" s="6">
        <f>N15</f>
        <v>2</v>
      </c>
      <c r="G153" s="13">
        <f>'ANEXO III - Analítica'!H287</f>
        <v>483.07200000000006</v>
      </c>
      <c r="H153" s="19">
        <f>G153*F153</f>
        <v>966.14400000000012</v>
      </c>
      <c r="I153" s="13">
        <f>G153*(1+0.2787)</f>
        <v>617.70416640000008</v>
      </c>
      <c r="J153" s="242">
        <f>H153*(1+0.2787)</f>
        <v>1235.4083328000002</v>
      </c>
    </row>
    <row r="154" spans="1:10" ht="30" customHeight="1" x14ac:dyDescent="0.25"/>
    <row r="155" spans="1:10" ht="30" customHeight="1" x14ac:dyDescent="0.25"/>
    <row r="156" spans="1:10" ht="30" customHeight="1" x14ac:dyDescent="0.25">
      <c r="A156" s="3" t="s">
        <v>98</v>
      </c>
      <c r="B156" s="284" t="s">
        <v>83</v>
      </c>
      <c r="C156" s="285"/>
      <c r="D156" s="286"/>
      <c r="E156" s="8"/>
      <c r="F156" s="8"/>
      <c r="G156" s="11"/>
      <c r="H156" s="11"/>
      <c r="I156" s="11"/>
      <c r="J156" s="11"/>
    </row>
    <row r="157" spans="1:10" ht="30" customHeight="1" x14ac:dyDescent="0.25">
      <c r="A157" s="5" t="s">
        <v>99</v>
      </c>
      <c r="B157" s="5" t="s">
        <v>1</v>
      </c>
      <c r="C157" s="5" t="s">
        <v>2</v>
      </c>
      <c r="D157" s="5" t="s">
        <v>3</v>
      </c>
      <c r="E157" s="5" t="s">
        <v>4</v>
      </c>
      <c r="F157" s="5" t="s">
        <v>626</v>
      </c>
      <c r="G157" s="12" t="s">
        <v>29</v>
      </c>
      <c r="H157" s="12" t="s">
        <v>351</v>
      </c>
      <c r="I157" s="12" t="s">
        <v>30</v>
      </c>
      <c r="J157" s="220" t="s">
        <v>86</v>
      </c>
    </row>
    <row r="158" spans="1:10" ht="30" customHeight="1" x14ac:dyDescent="0.25">
      <c r="A158" s="6" t="s">
        <v>10</v>
      </c>
      <c r="B158" s="6" t="s">
        <v>54</v>
      </c>
      <c r="C158" s="6" t="s">
        <v>11</v>
      </c>
      <c r="D158" s="7" t="s">
        <v>85</v>
      </c>
      <c r="E158" s="6" t="s">
        <v>12</v>
      </c>
      <c r="F158" s="6">
        <f>N15</f>
        <v>2</v>
      </c>
      <c r="G158" s="13">
        <f>'ANEXO III - Analítica'!H297</f>
        <v>560.91600000000005</v>
      </c>
      <c r="H158" s="19">
        <f>G158*F158</f>
        <v>1121.8320000000001</v>
      </c>
      <c r="I158" s="13">
        <f>G158*(1+0.2787)</f>
        <v>717.24328920000005</v>
      </c>
      <c r="J158" s="242">
        <f>H158*(1+0.2787)</f>
        <v>1434.4865784000001</v>
      </c>
    </row>
    <row r="159" spans="1:10" ht="30" customHeight="1" x14ac:dyDescent="0.25"/>
    <row r="160" spans="1:10" ht="30" customHeight="1" x14ac:dyDescent="0.25"/>
    <row r="161" spans="1:11" ht="30" customHeight="1" x14ac:dyDescent="0.25">
      <c r="A161" s="3" t="s">
        <v>100</v>
      </c>
      <c r="B161" s="284" t="s">
        <v>84</v>
      </c>
      <c r="C161" s="285"/>
      <c r="D161" s="286"/>
      <c r="E161" s="8"/>
      <c r="F161" s="8"/>
      <c r="G161" s="11"/>
      <c r="H161" s="11"/>
      <c r="I161" s="11"/>
      <c r="J161" s="11"/>
    </row>
    <row r="162" spans="1:11" ht="30" customHeight="1" x14ac:dyDescent="0.25">
      <c r="A162" s="5" t="s">
        <v>101</v>
      </c>
      <c r="B162" s="5" t="s">
        <v>1</v>
      </c>
      <c r="C162" s="5" t="s">
        <v>2</v>
      </c>
      <c r="D162" s="5" t="s">
        <v>3</v>
      </c>
      <c r="E162" s="5" t="s">
        <v>4</v>
      </c>
      <c r="F162" s="5" t="s">
        <v>626</v>
      </c>
      <c r="G162" s="12" t="s">
        <v>29</v>
      </c>
      <c r="H162" s="12" t="s">
        <v>351</v>
      </c>
      <c r="I162" s="12" t="s">
        <v>30</v>
      </c>
      <c r="J162" s="220" t="s">
        <v>86</v>
      </c>
    </row>
    <row r="163" spans="1:11" ht="30" customHeight="1" x14ac:dyDescent="0.25">
      <c r="A163" s="6" t="s">
        <v>10</v>
      </c>
      <c r="B163" s="6" t="s">
        <v>55</v>
      </c>
      <c r="C163" s="6" t="s">
        <v>11</v>
      </c>
      <c r="D163" s="7" t="s">
        <v>79</v>
      </c>
      <c r="E163" s="6" t="s">
        <v>12</v>
      </c>
      <c r="F163" s="6">
        <f>N15</f>
        <v>2</v>
      </c>
      <c r="G163" s="13">
        <f>'ANEXO III - Analítica'!H307</f>
        <v>734.56799999999998</v>
      </c>
      <c r="H163" s="19">
        <f>G163*F163</f>
        <v>1469.136</v>
      </c>
      <c r="I163" s="13">
        <f>G163*(1+0.2787)</f>
        <v>939.29210159999991</v>
      </c>
      <c r="J163" s="242">
        <f>H163*(1+0.2787)</f>
        <v>1878.5842031999998</v>
      </c>
    </row>
    <row r="164" spans="1:11" ht="30" customHeight="1" x14ac:dyDescent="0.25"/>
    <row r="165" spans="1:11" s="198" customFormat="1" ht="30" customHeight="1" x14ac:dyDescent="0.25">
      <c r="A165" s="3" t="s">
        <v>494</v>
      </c>
      <c r="B165" s="284" t="s">
        <v>587</v>
      </c>
      <c r="C165" s="285"/>
      <c r="D165" s="286"/>
      <c r="E165" s="8"/>
      <c r="F165" s="8"/>
      <c r="G165" s="11"/>
      <c r="H165" s="11"/>
      <c r="I165" s="11"/>
      <c r="J165" s="11"/>
      <c r="K165" s="275"/>
    </row>
    <row r="166" spans="1:11" s="198" customFormat="1" ht="30" customHeight="1" x14ac:dyDescent="0.25">
      <c r="A166" s="225"/>
      <c r="B166" s="225"/>
      <c r="C166" s="225"/>
      <c r="D166" s="225"/>
      <c r="E166" s="225"/>
      <c r="F166" s="225"/>
      <c r="G166" s="9"/>
      <c r="H166" s="9"/>
      <c r="I166" s="225"/>
      <c r="J166" s="225"/>
      <c r="K166" s="275"/>
    </row>
    <row r="167" spans="1:11" s="198" customFormat="1" ht="30" customHeight="1" x14ac:dyDescent="0.25">
      <c r="A167" s="5" t="s">
        <v>495</v>
      </c>
      <c r="B167" s="5" t="s">
        <v>1</v>
      </c>
      <c r="C167" s="5" t="s">
        <v>2</v>
      </c>
      <c r="D167" s="5" t="s">
        <v>3</v>
      </c>
      <c r="E167" s="5" t="s">
        <v>4</v>
      </c>
      <c r="F167" s="5" t="s">
        <v>626</v>
      </c>
      <c r="G167" s="12" t="s">
        <v>29</v>
      </c>
      <c r="H167" s="12" t="s">
        <v>565</v>
      </c>
      <c r="I167" s="12" t="s">
        <v>30</v>
      </c>
      <c r="J167" s="220" t="s">
        <v>86</v>
      </c>
      <c r="K167" s="276"/>
    </row>
    <row r="168" spans="1:11" s="198" customFormat="1" ht="30" customHeight="1" x14ac:dyDescent="0.25">
      <c r="A168" s="6" t="s">
        <v>10</v>
      </c>
      <c r="B168" s="6" t="s">
        <v>496</v>
      </c>
      <c r="C168" s="6" t="s">
        <v>11</v>
      </c>
      <c r="D168" s="7" t="s">
        <v>85</v>
      </c>
      <c r="E168" s="6" t="s">
        <v>12</v>
      </c>
      <c r="F168" s="6">
        <f>N15</f>
        <v>2</v>
      </c>
      <c r="G168" s="13">
        <f>'ANEXO III - Analítica'!H317</f>
        <v>1876.6000000000001</v>
      </c>
      <c r="H168" s="19">
        <f>G168*F168</f>
        <v>3753.2000000000003</v>
      </c>
      <c r="I168" s="13">
        <f>G168*(1+0.2787)</f>
        <v>2399.60842</v>
      </c>
      <c r="J168" s="242">
        <f>H168*(1+0.2787)</f>
        <v>4799.21684</v>
      </c>
      <c r="K168" s="277"/>
    </row>
    <row r="169" spans="1:11" s="198" customFormat="1" ht="30" customHeight="1" x14ac:dyDescent="0.25">
      <c r="A169" s="225"/>
      <c r="B169" s="225"/>
      <c r="C169" s="225"/>
      <c r="D169" s="225"/>
      <c r="E169" s="225"/>
      <c r="F169" s="225"/>
      <c r="G169" s="9"/>
      <c r="H169" s="9"/>
      <c r="I169" s="225"/>
      <c r="J169" s="225"/>
      <c r="K169" s="275"/>
    </row>
    <row r="170" spans="1:11" s="198" customFormat="1" ht="30" customHeight="1" x14ac:dyDescent="0.25">
      <c r="A170" s="225"/>
      <c r="B170" s="225"/>
      <c r="C170" s="225"/>
      <c r="D170" s="225"/>
      <c r="E170" s="225"/>
      <c r="F170" s="225"/>
      <c r="G170" s="9"/>
      <c r="H170" s="9"/>
      <c r="I170" s="225"/>
      <c r="J170" s="225"/>
      <c r="K170" s="275"/>
    </row>
    <row r="171" spans="1:11" s="198" customFormat="1" ht="30" customHeight="1" x14ac:dyDescent="0.25">
      <c r="A171" s="3" t="s">
        <v>497</v>
      </c>
      <c r="B171" s="284" t="s">
        <v>588</v>
      </c>
      <c r="C171" s="285"/>
      <c r="D171" s="286"/>
      <c r="E171" s="8"/>
      <c r="F171" s="8"/>
      <c r="G171" s="11"/>
      <c r="H171" s="11"/>
      <c r="I171" s="11"/>
      <c r="J171" s="11"/>
      <c r="K171" s="275"/>
    </row>
    <row r="172" spans="1:11" s="198" customFormat="1" ht="30" customHeight="1" x14ac:dyDescent="0.25">
      <c r="A172" s="5" t="s">
        <v>498</v>
      </c>
      <c r="B172" s="5" t="s">
        <v>1</v>
      </c>
      <c r="C172" s="5" t="s">
        <v>2</v>
      </c>
      <c r="D172" s="5" t="s">
        <v>3</v>
      </c>
      <c r="E172" s="5" t="s">
        <v>4</v>
      </c>
      <c r="F172" s="5" t="s">
        <v>626</v>
      </c>
      <c r="G172" s="12" t="s">
        <v>29</v>
      </c>
      <c r="H172" s="12" t="s">
        <v>565</v>
      </c>
      <c r="I172" s="12" t="s">
        <v>30</v>
      </c>
      <c r="J172" s="220" t="s">
        <v>86</v>
      </c>
      <c r="K172" s="276"/>
    </row>
    <row r="173" spans="1:11" s="198" customFormat="1" ht="30" customHeight="1" x14ac:dyDescent="0.25">
      <c r="A173" s="6" t="s">
        <v>10</v>
      </c>
      <c r="B173" s="6" t="s">
        <v>499</v>
      </c>
      <c r="C173" s="6" t="s">
        <v>11</v>
      </c>
      <c r="D173" s="7" t="s">
        <v>85</v>
      </c>
      <c r="E173" s="6" t="s">
        <v>12</v>
      </c>
      <c r="F173" s="6">
        <f>N15</f>
        <v>2</v>
      </c>
      <c r="G173" s="13">
        <f>'ANEXO III - Analítica'!H328</f>
        <v>1616.7208000000001</v>
      </c>
      <c r="H173" s="19">
        <f>G173*F173</f>
        <v>3233.4416000000001</v>
      </c>
      <c r="I173" s="13">
        <f>G173*(1+0.2787)</f>
        <v>2067.3008869599998</v>
      </c>
      <c r="J173" s="242">
        <f>H173*(1+0.2787)</f>
        <v>4134.6017739199997</v>
      </c>
      <c r="K173" s="277"/>
    </row>
    <row r="174" spans="1:11" s="198" customFormat="1" ht="30" customHeight="1" x14ac:dyDescent="0.25">
      <c r="A174" s="225"/>
      <c r="B174" s="225"/>
      <c r="C174" s="225"/>
      <c r="D174" s="225"/>
      <c r="E174" s="225"/>
      <c r="F174" s="225"/>
      <c r="G174" s="9"/>
      <c r="H174" s="9"/>
      <c r="I174" s="225"/>
      <c r="J174" s="225"/>
      <c r="K174" s="275"/>
    </row>
    <row r="175" spans="1:11" s="198" customFormat="1" ht="30" customHeight="1" x14ac:dyDescent="0.25">
      <c r="A175" s="3" t="s">
        <v>500</v>
      </c>
      <c r="B175" s="284" t="s">
        <v>589</v>
      </c>
      <c r="C175" s="285"/>
      <c r="D175" s="286"/>
      <c r="E175" s="8"/>
      <c r="F175" s="8"/>
      <c r="G175" s="11"/>
      <c r="H175" s="11"/>
      <c r="I175" s="11"/>
      <c r="J175" s="11"/>
      <c r="K175" s="275"/>
    </row>
    <row r="176" spans="1:11" s="198" customFormat="1" ht="30" customHeight="1" x14ac:dyDescent="0.25">
      <c r="A176" s="5" t="s">
        <v>501</v>
      </c>
      <c r="B176" s="5" t="s">
        <v>1</v>
      </c>
      <c r="C176" s="5" t="s">
        <v>2</v>
      </c>
      <c r="D176" s="5" t="s">
        <v>3</v>
      </c>
      <c r="E176" s="5" t="s">
        <v>4</v>
      </c>
      <c r="F176" s="5" t="s">
        <v>626</v>
      </c>
      <c r="G176" s="12" t="s">
        <v>29</v>
      </c>
      <c r="H176" s="12" t="s">
        <v>565</v>
      </c>
      <c r="I176" s="12" t="s">
        <v>30</v>
      </c>
      <c r="J176" s="220" t="s">
        <v>86</v>
      </c>
      <c r="K176" s="276"/>
    </row>
    <row r="177" spans="1:11" s="198" customFormat="1" ht="30" customHeight="1" x14ac:dyDescent="0.25">
      <c r="A177" s="6" t="s">
        <v>10</v>
      </c>
      <c r="B177" s="6" t="s">
        <v>502</v>
      </c>
      <c r="C177" s="6" t="s">
        <v>11</v>
      </c>
      <c r="D177" s="7" t="s">
        <v>85</v>
      </c>
      <c r="E177" s="6" t="s">
        <v>12</v>
      </c>
      <c r="F177" s="6">
        <f>N15</f>
        <v>2</v>
      </c>
      <c r="G177" s="13">
        <f>'ANEXO III - Analítica'!H339</f>
        <v>1756.8400000000001</v>
      </c>
      <c r="H177" s="19">
        <f>G177*F177</f>
        <v>3513.6800000000003</v>
      </c>
      <c r="I177" s="13">
        <f>G177*(1+0.2787)</f>
        <v>2246.4713080000001</v>
      </c>
      <c r="J177" s="242">
        <f>H177*(1+0.2787)</f>
        <v>4492.9426160000003</v>
      </c>
      <c r="K177" s="277"/>
    </row>
    <row r="178" spans="1:11" s="198" customFormat="1" ht="30" customHeight="1" x14ac:dyDescent="0.25">
      <c r="A178" s="225"/>
      <c r="B178" s="225"/>
      <c r="C178" s="225"/>
      <c r="D178" s="225"/>
      <c r="E178" s="225"/>
      <c r="F178" s="225"/>
      <c r="G178" s="9"/>
      <c r="H178" s="9"/>
      <c r="I178" s="225"/>
      <c r="J178" s="225"/>
      <c r="K178" s="275"/>
    </row>
    <row r="179" spans="1:11" s="198" customFormat="1" ht="30" customHeight="1" x14ac:dyDescent="0.25">
      <c r="A179" s="3" t="s">
        <v>503</v>
      </c>
      <c r="B179" s="284" t="s">
        <v>590</v>
      </c>
      <c r="C179" s="285"/>
      <c r="D179" s="286"/>
      <c r="E179" s="8"/>
      <c r="F179" s="8"/>
      <c r="G179" s="11"/>
      <c r="H179" s="11"/>
      <c r="I179" s="11"/>
      <c r="J179" s="11"/>
      <c r="K179" s="275"/>
    </row>
    <row r="180" spans="1:11" s="198" customFormat="1" ht="30" customHeight="1" x14ac:dyDescent="0.25">
      <c r="A180" s="5" t="s">
        <v>504</v>
      </c>
      <c r="B180" s="5" t="s">
        <v>1</v>
      </c>
      <c r="C180" s="5" t="s">
        <v>2</v>
      </c>
      <c r="D180" s="5" t="s">
        <v>3</v>
      </c>
      <c r="E180" s="5" t="s">
        <v>4</v>
      </c>
      <c r="F180" s="5" t="s">
        <v>626</v>
      </c>
      <c r="G180" s="12" t="s">
        <v>29</v>
      </c>
      <c r="H180" s="12" t="s">
        <v>565</v>
      </c>
      <c r="I180" s="12" t="s">
        <v>30</v>
      </c>
      <c r="J180" s="220" t="s">
        <v>86</v>
      </c>
      <c r="K180" s="276"/>
    </row>
    <row r="181" spans="1:11" s="198" customFormat="1" ht="30" customHeight="1" x14ac:dyDescent="0.25">
      <c r="A181" s="6" t="s">
        <v>10</v>
      </c>
      <c r="B181" s="6" t="s">
        <v>505</v>
      </c>
      <c r="C181" s="6" t="s">
        <v>11</v>
      </c>
      <c r="D181" s="7" t="s">
        <v>85</v>
      </c>
      <c r="E181" s="6" t="s">
        <v>12</v>
      </c>
      <c r="F181" s="6">
        <f>N15</f>
        <v>2</v>
      </c>
      <c r="G181" s="13">
        <f>'ANEXO III - Analítica'!H350</f>
        <v>2177.1976</v>
      </c>
      <c r="H181" s="19">
        <f>G181*F181</f>
        <v>4354.3951999999999</v>
      </c>
      <c r="I181" s="13">
        <f>G181*(1+0.2787)</f>
        <v>2783.9825711199996</v>
      </c>
      <c r="J181" s="242">
        <f>H181*(1+0.2787)</f>
        <v>5567.9651422399993</v>
      </c>
      <c r="K181" s="277"/>
    </row>
    <row r="182" spans="1:11" s="198" customFormat="1" ht="30" customHeight="1" x14ac:dyDescent="0.25">
      <c r="A182" s="225"/>
      <c r="B182" s="225"/>
      <c r="C182" s="225"/>
      <c r="D182" s="225"/>
      <c r="E182" s="225"/>
      <c r="F182" s="225"/>
      <c r="G182" s="9"/>
      <c r="H182" s="9"/>
      <c r="I182" s="225"/>
      <c r="J182" s="225"/>
      <c r="K182" s="275"/>
    </row>
    <row r="183" spans="1:11" s="198" customFormat="1" ht="30" customHeight="1" x14ac:dyDescent="0.25">
      <c r="A183" s="3" t="s">
        <v>506</v>
      </c>
      <c r="B183" s="284" t="s">
        <v>591</v>
      </c>
      <c r="C183" s="285"/>
      <c r="D183" s="286"/>
      <c r="E183" s="8"/>
      <c r="F183" s="8"/>
      <c r="G183" s="11"/>
      <c r="H183" s="11"/>
      <c r="I183" s="11"/>
      <c r="J183" s="11"/>
      <c r="K183" s="275"/>
    </row>
    <row r="184" spans="1:11" s="198" customFormat="1" ht="30" customHeight="1" x14ac:dyDescent="0.25">
      <c r="A184" s="5" t="s">
        <v>507</v>
      </c>
      <c r="B184" s="5" t="s">
        <v>1</v>
      </c>
      <c r="C184" s="5" t="s">
        <v>2</v>
      </c>
      <c r="D184" s="5" t="s">
        <v>3</v>
      </c>
      <c r="E184" s="5" t="s">
        <v>4</v>
      </c>
      <c r="F184" s="5" t="s">
        <v>626</v>
      </c>
      <c r="G184" s="12" t="s">
        <v>29</v>
      </c>
      <c r="H184" s="12" t="s">
        <v>565</v>
      </c>
      <c r="I184" s="12" t="s">
        <v>30</v>
      </c>
      <c r="J184" s="220" t="s">
        <v>86</v>
      </c>
      <c r="K184" s="276"/>
    </row>
    <row r="185" spans="1:11" s="198" customFormat="1" ht="30" customHeight="1" x14ac:dyDescent="0.25">
      <c r="A185" s="6" t="s">
        <v>10</v>
      </c>
      <c r="B185" s="6" t="s">
        <v>508</v>
      </c>
      <c r="C185" s="6" t="s">
        <v>11</v>
      </c>
      <c r="D185" s="7" t="s">
        <v>592</v>
      </c>
      <c r="E185" s="6" t="s">
        <v>12</v>
      </c>
      <c r="F185" s="6">
        <f>N15</f>
        <v>2</v>
      </c>
      <c r="G185" s="13">
        <f>'ANEXO III - Analítica'!H361</f>
        <v>2057.4376000000002</v>
      </c>
      <c r="H185" s="19">
        <f>G185*F185</f>
        <v>4114.8752000000004</v>
      </c>
      <c r="I185" s="13">
        <f>G185*(1+0.2787)</f>
        <v>2630.8454591200002</v>
      </c>
      <c r="J185" s="242">
        <f>H185*(1+0.2787)</f>
        <v>5261.6909182400004</v>
      </c>
      <c r="K185" s="277"/>
    </row>
    <row r="186" spans="1:11" s="198" customFormat="1" ht="30" customHeight="1" x14ac:dyDescent="0.25">
      <c r="A186" s="225"/>
      <c r="B186" s="225"/>
      <c r="C186" s="225"/>
      <c r="D186" s="225"/>
      <c r="E186" s="225"/>
      <c r="F186" s="225"/>
      <c r="G186" s="9"/>
      <c r="H186" s="9"/>
      <c r="I186" s="225"/>
      <c r="J186" s="225"/>
      <c r="K186" s="275"/>
    </row>
    <row r="187" spans="1:11" s="198" customFormat="1" ht="30" customHeight="1" x14ac:dyDescent="0.25">
      <c r="A187" s="18" t="s">
        <v>518</v>
      </c>
      <c r="B187" s="284" t="s">
        <v>593</v>
      </c>
      <c r="C187" s="285"/>
      <c r="D187" s="286"/>
      <c r="E187" s="8"/>
      <c r="F187" s="8"/>
      <c r="G187" s="11"/>
      <c r="H187" s="11"/>
      <c r="I187" s="11"/>
      <c r="J187" s="11"/>
      <c r="K187" s="275"/>
    </row>
    <row r="188" spans="1:11" s="198" customFormat="1" ht="30" customHeight="1" x14ac:dyDescent="0.25">
      <c r="A188" s="148"/>
      <c r="B188" s="148"/>
      <c r="C188" s="148"/>
      <c r="D188" s="148"/>
      <c r="E188" s="148"/>
      <c r="F188" s="148"/>
      <c r="G188" s="243"/>
      <c r="H188" s="243"/>
      <c r="I188" s="148"/>
      <c r="J188" s="148"/>
      <c r="K188" s="275"/>
    </row>
    <row r="189" spans="1:11" s="198" customFormat="1" ht="30" customHeight="1" x14ac:dyDescent="0.25">
      <c r="A189" s="5" t="s">
        <v>519</v>
      </c>
      <c r="B189" s="5" t="s">
        <v>1</v>
      </c>
      <c r="C189" s="5" t="s">
        <v>2</v>
      </c>
      <c r="D189" s="5" t="s">
        <v>3</v>
      </c>
      <c r="E189" s="5" t="s">
        <v>4</v>
      </c>
      <c r="F189" s="5" t="s">
        <v>626</v>
      </c>
      <c r="G189" s="12" t="s">
        <v>29</v>
      </c>
      <c r="H189" s="12" t="s">
        <v>565</v>
      </c>
      <c r="I189" s="12" t="s">
        <v>30</v>
      </c>
      <c r="J189" s="220" t="s">
        <v>86</v>
      </c>
      <c r="K189" s="275"/>
    </row>
    <row r="190" spans="1:11" s="198" customFormat="1" ht="30" customHeight="1" x14ac:dyDescent="0.25">
      <c r="A190" s="244" t="s">
        <v>10</v>
      </c>
      <c r="B190" s="244" t="s">
        <v>520</v>
      </c>
      <c r="C190" s="244" t="s">
        <v>11</v>
      </c>
      <c r="D190" s="245" t="s">
        <v>85</v>
      </c>
      <c r="E190" s="244" t="s">
        <v>12</v>
      </c>
      <c r="F190" s="244">
        <f>N15</f>
        <v>2</v>
      </c>
      <c r="G190" s="246">
        <f>'ANEXO III - Analítica'!H372</f>
        <v>1110.136</v>
      </c>
      <c r="H190" s="247">
        <f>G190*F190</f>
        <v>2220.2719999999999</v>
      </c>
      <c r="I190" s="246">
        <f>G190*(1+0.2787)</f>
        <v>1419.5309032</v>
      </c>
      <c r="J190" s="248">
        <f>H190*(1+0.2787)</f>
        <v>2839.0618064</v>
      </c>
      <c r="K190" s="275"/>
    </row>
    <row r="191" spans="1:11" s="198" customFormat="1" ht="30" customHeight="1" x14ac:dyDescent="0.25">
      <c r="A191" s="225"/>
      <c r="B191" s="225"/>
      <c r="C191" s="225"/>
      <c r="D191" s="225"/>
      <c r="E191" s="225"/>
      <c r="F191" s="225"/>
      <c r="G191" s="9"/>
      <c r="H191" s="9"/>
      <c r="I191" s="225"/>
      <c r="J191" s="225"/>
      <c r="K191" s="275"/>
    </row>
    <row r="192" spans="1:11" s="198" customFormat="1" ht="30" customHeight="1" x14ac:dyDescent="0.25">
      <c r="A192" s="18" t="s">
        <v>521</v>
      </c>
      <c r="B192" s="284" t="s">
        <v>594</v>
      </c>
      <c r="C192" s="285"/>
      <c r="D192" s="286"/>
      <c r="E192" s="8"/>
      <c r="F192" s="8"/>
      <c r="G192" s="11"/>
      <c r="H192" s="11"/>
      <c r="I192" s="11"/>
      <c r="J192" s="11"/>
      <c r="K192" s="275"/>
    </row>
    <row r="193" spans="1:11" s="198" customFormat="1" ht="30" customHeight="1" x14ac:dyDescent="0.25">
      <c r="A193" s="5" t="s">
        <v>522</v>
      </c>
      <c r="B193" s="5" t="s">
        <v>1</v>
      </c>
      <c r="C193" s="5" t="s">
        <v>2</v>
      </c>
      <c r="D193" s="5" t="s">
        <v>3</v>
      </c>
      <c r="E193" s="5" t="s">
        <v>4</v>
      </c>
      <c r="F193" s="5" t="s">
        <v>626</v>
      </c>
      <c r="G193" s="12" t="s">
        <v>29</v>
      </c>
      <c r="H193" s="12" t="s">
        <v>565</v>
      </c>
      <c r="I193" s="12" t="s">
        <v>30</v>
      </c>
      <c r="J193" s="220" t="s">
        <v>86</v>
      </c>
      <c r="K193" s="275"/>
    </row>
    <row r="194" spans="1:11" s="198" customFormat="1" ht="30" customHeight="1" x14ac:dyDescent="0.25">
      <c r="A194" s="244" t="s">
        <v>10</v>
      </c>
      <c r="B194" s="244" t="s">
        <v>523</v>
      </c>
      <c r="C194" s="244" t="s">
        <v>11</v>
      </c>
      <c r="D194" s="245" t="s">
        <v>85</v>
      </c>
      <c r="E194" s="244" t="s">
        <v>12</v>
      </c>
      <c r="F194" s="244">
        <f>N15</f>
        <v>2</v>
      </c>
      <c r="G194" s="246">
        <f>'ANEXO III - Analítica'!H383</f>
        <v>1738.876</v>
      </c>
      <c r="H194" s="247">
        <f>G194*F194</f>
        <v>3477.752</v>
      </c>
      <c r="I194" s="246">
        <f>G194*(1+0.2787)</f>
        <v>2223.5007412</v>
      </c>
      <c r="J194" s="248">
        <f>H194*(1+0.2787)</f>
        <v>4447.0014824</v>
      </c>
      <c r="K194" s="275"/>
    </row>
    <row r="195" spans="1:11" s="198" customFormat="1" ht="30" customHeight="1" x14ac:dyDescent="0.25">
      <c r="A195" s="225"/>
      <c r="B195" s="225"/>
      <c r="C195" s="225"/>
      <c r="D195" s="225"/>
      <c r="E195" s="225"/>
      <c r="F195" s="225"/>
      <c r="G195" s="9"/>
      <c r="H195" s="9"/>
      <c r="I195" s="225"/>
      <c r="J195" s="225"/>
      <c r="K195" s="275"/>
    </row>
    <row r="196" spans="1:11" s="198" customFormat="1" ht="30" customHeight="1" x14ac:dyDescent="0.25">
      <c r="A196" s="18" t="s">
        <v>524</v>
      </c>
      <c r="B196" s="284" t="s">
        <v>595</v>
      </c>
      <c r="C196" s="285"/>
      <c r="D196" s="286"/>
      <c r="E196" s="8"/>
      <c r="F196" s="8"/>
      <c r="G196" s="11"/>
      <c r="H196" s="11"/>
      <c r="I196" s="11"/>
      <c r="J196" s="11"/>
      <c r="K196" s="275"/>
    </row>
    <row r="197" spans="1:11" s="198" customFormat="1" ht="30" customHeight="1" x14ac:dyDescent="0.25">
      <c r="A197" s="5" t="s">
        <v>525</v>
      </c>
      <c r="B197" s="5" t="s">
        <v>1</v>
      </c>
      <c r="C197" s="5" t="s">
        <v>2</v>
      </c>
      <c r="D197" s="5" t="s">
        <v>3</v>
      </c>
      <c r="E197" s="5" t="s">
        <v>4</v>
      </c>
      <c r="F197" s="5" t="s">
        <v>626</v>
      </c>
      <c r="G197" s="12" t="s">
        <v>29</v>
      </c>
      <c r="H197" s="12" t="s">
        <v>565</v>
      </c>
      <c r="I197" s="12" t="s">
        <v>30</v>
      </c>
      <c r="J197" s="220" t="s">
        <v>86</v>
      </c>
      <c r="K197" s="275"/>
    </row>
    <row r="198" spans="1:11" s="198" customFormat="1" ht="30" customHeight="1" x14ac:dyDescent="0.25">
      <c r="A198" s="244" t="s">
        <v>10</v>
      </c>
      <c r="B198" s="244" t="s">
        <v>526</v>
      </c>
      <c r="C198" s="244" t="s">
        <v>11</v>
      </c>
      <c r="D198" s="245" t="s">
        <v>596</v>
      </c>
      <c r="E198" s="244" t="s">
        <v>12</v>
      </c>
      <c r="F198" s="244">
        <f>N15</f>
        <v>2</v>
      </c>
      <c r="G198" s="246">
        <f>'ANEXO III - Analítica'!H393</f>
        <v>1756.1208000000001</v>
      </c>
      <c r="H198" s="247">
        <f>G198*F198</f>
        <v>3512.2416000000003</v>
      </c>
      <c r="I198" s="246">
        <f>G198*(1+0.2787)</f>
        <v>2245.5516669600001</v>
      </c>
      <c r="J198" s="248">
        <f>H198*(1+0.2787)</f>
        <v>4491.1033339200003</v>
      </c>
      <c r="K198" s="275"/>
    </row>
    <row r="199" spans="1:11" s="198" customFormat="1" ht="30" customHeight="1" x14ac:dyDescent="0.25">
      <c r="A199" s="225"/>
      <c r="B199" s="225"/>
      <c r="C199" s="225"/>
      <c r="D199" s="225"/>
      <c r="E199" s="225"/>
      <c r="F199" s="225"/>
      <c r="G199" s="9"/>
      <c r="H199" s="9"/>
      <c r="I199" s="225"/>
      <c r="J199" s="225"/>
      <c r="K199" s="275"/>
    </row>
    <row r="200" spans="1:11" s="198" customFormat="1" ht="30" customHeight="1" x14ac:dyDescent="0.25">
      <c r="A200" s="18" t="s">
        <v>527</v>
      </c>
      <c r="B200" s="284" t="s">
        <v>597</v>
      </c>
      <c r="C200" s="285"/>
      <c r="D200" s="286"/>
      <c r="E200" s="8"/>
      <c r="F200" s="8"/>
      <c r="G200" s="11"/>
      <c r="H200" s="11"/>
      <c r="I200" s="11"/>
      <c r="J200" s="11"/>
      <c r="K200" s="275"/>
    </row>
    <row r="201" spans="1:11" s="198" customFormat="1" ht="30" customHeight="1" x14ac:dyDescent="0.25">
      <c r="A201" s="5" t="s">
        <v>528</v>
      </c>
      <c r="B201" s="5" t="s">
        <v>1</v>
      </c>
      <c r="C201" s="5" t="s">
        <v>2</v>
      </c>
      <c r="D201" s="5" t="s">
        <v>3</v>
      </c>
      <c r="E201" s="5" t="s">
        <v>4</v>
      </c>
      <c r="F201" s="5" t="s">
        <v>626</v>
      </c>
      <c r="G201" s="12" t="s">
        <v>29</v>
      </c>
      <c r="H201" s="12" t="s">
        <v>565</v>
      </c>
      <c r="I201" s="12" t="s">
        <v>30</v>
      </c>
      <c r="J201" s="220" t="s">
        <v>86</v>
      </c>
      <c r="K201" s="275"/>
    </row>
    <row r="202" spans="1:11" s="198" customFormat="1" ht="30" customHeight="1" x14ac:dyDescent="0.25">
      <c r="A202" s="244" t="s">
        <v>10</v>
      </c>
      <c r="B202" s="244" t="s">
        <v>529</v>
      </c>
      <c r="C202" s="244" t="s">
        <v>11</v>
      </c>
      <c r="D202" s="245" t="s">
        <v>598</v>
      </c>
      <c r="E202" s="244" t="s">
        <v>12</v>
      </c>
      <c r="F202" s="244">
        <f>N15</f>
        <v>2</v>
      </c>
      <c r="G202" s="246">
        <f>'ANEXO III - Analítica'!H403</f>
        <v>1836.3600000000001</v>
      </c>
      <c r="H202" s="247">
        <f>G202*F202</f>
        <v>3672.7200000000003</v>
      </c>
      <c r="I202" s="246">
        <f>G202*(1+0.2787)</f>
        <v>2348.1535320000003</v>
      </c>
      <c r="J202" s="248">
        <f>H202*(1+0.2787)</f>
        <v>4696.3070640000005</v>
      </c>
      <c r="K202" s="275"/>
    </row>
    <row r="203" spans="1:11" s="198" customFormat="1" ht="30" customHeight="1" x14ac:dyDescent="0.25">
      <c r="A203" s="225"/>
      <c r="B203" s="225"/>
      <c r="C203" s="225"/>
      <c r="D203" s="225"/>
      <c r="E203" s="225"/>
      <c r="F203" s="225"/>
      <c r="G203" s="9"/>
      <c r="H203" s="9"/>
      <c r="I203" s="225"/>
      <c r="J203" s="225"/>
      <c r="K203" s="275"/>
    </row>
    <row r="204" spans="1:11" s="198" customFormat="1" ht="30" customHeight="1" x14ac:dyDescent="0.25">
      <c r="A204" s="18" t="s">
        <v>530</v>
      </c>
      <c r="B204" s="284" t="s">
        <v>599</v>
      </c>
      <c r="C204" s="285"/>
      <c r="D204" s="286"/>
      <c r="E204" s="8"/>
      <c r="F204" s="8"/>
      <c r="G204" s="11"/>
      <c r="H204" s="11"/>
      <c r="I204" s="11"/>
      <c r="J204" s="11"/>
      <c r="K204" s="275"/>
    </row>
    <row r="205" spans="1:11" s="198" customFormat="1" ht="30" customHeight="1" x14ac:dyDescent="0.25">
      <c r="A205" s="5" t="s">
        <v>531</v>
      </c>
      <c r="B205" s="5" t="s">
        <v>1</v>
      </c>
      <c r="C205" s="5" t="s">
        <v>2</v>
      </c>
      <c r="D205" s="5" t="s">
        <v>3</v>
      </c>
      <c r="E205" s="5" t="s">
        <v>4</v>
      </c>
      <c r="F205" s="5" t="s">
        <v>626</v>
      </c>
      <c r="G205" s="12" t="s">
        <v>29</v>
      </c>
      <c r="H205" s="12" t="s">
        <v>565</v>
      </c>
      <c r="I205" s="12" t="s">
        <v>30</v>
      </c>
      <c r="J205" s="220" t="s">
        <v>86</v>
      </c>
      <c r="K205" s="275"/>
    </row>
    <row r="206" spans="1:11" s="198" customFormat="1" ht="30" customHeight="1" x14ac:dyDescent="0.25">
      <c r="A206" s="244" t="s">
        <v>10</v>
      </c>
      <c r="B206" s="244" t="s">
        <v>532</v>
      </c>
      <c r="C206" s="244" t="s">
        <v>11</v>
      </c>
      <c r="D206" s="245" t="s">
        <v>592</v>
      </c>
      <c r="E206" s="244" t="s">
        <v>12</v>
      </c>
      <c r="F206" s="244">
        <f>N15</f>
        <v>2</v>
      </c>
      <c r="G206" s="246">
        <f>'ANEXO III - Analítica'!H414</f>
        <v>2834.6800000000003</v>
      </c>
      <c r="H206" s="247">
        <f>G206*F206</f>
        <v>5669.3600000000006</v>
      </c>
      <c r="I206" s="246">
        <f>G206*(1+0.2787)</f>
        <v>3624.705316</v>
      </c>
      <c r="J206" s="248">
        <f>H206*(1+0.2787)</f>
        <v>7249.4106320000001</v>
      </c>
      <c r="K206" s="275"/>
    </row>
    <row r="207" spans="1:11" s="198" customFormat="1" ht="30" customHeight="1" x14ac:dyDescent="0.25">
      <c r="A207" s="225"/>
      <c r="B207" s="225"/>
      <c r="C207" s="225"/>
      <c r="D207" s="225"/>
      <c r="E207" s="225"/>
      <c r="F207" s="225"/>
      <c r="G207" s="9"/>
      <c r="H207" s="9"/>
      <c r="I207" s="225"/>
      <c r="J207" s="225"/>
      <c r="K207" s="275"/>
    </row>
    <row r="208" spans="1:11" s="198" customFormat="1" ht="30" customHeight="1" x14ac:dyDescent="0.25">
      <c r="A208" s="18" t="s">
        <v>533</v>
      </c>
      <c r="B208" s="284" t="s">
        <v>600</v>
      </c>
      <c r="C208" s="285"/>
      <c r="D208" s="286"/>
      <c r="E208" s="8"/>
      <c r="F208" s="8"/>
      <c r="G208" s="11"/>
      <c r="H208" s="11"/>
      <c r="I208" s="11"/>
      <c r="J208" s="11"/>
      <c r="K208" s="275"/>
    </row>
    <row r="209" spans="1:11" s="198" customFormat="1" ht="30" customHeight="1" x14ac:dyDescent="0.25">
      <c r="A209" s="5" t="s">
        <v>534</v>
      </c>
      <c r="B209" s="5" t="s">
        <v>1</v>
      </c>
      <c r="C209" s="5" t="s">
        <v>2</v>
      </c>
      <c r="D209" s="5" t="s">
        <v>3</v>
      </c>
      <c r="E209" s="5" t="s">
        <v>4</v>
      </c>
      <c r="F209" s="5" t="s">
        <v>626</v>
      </c>
      <c r="G209" s="12" t="s">
        <v>29</v>
      </c>
      <c r="H209" s="12" t="s">
        <v>565</v>
      </c>
      <c r="I209" s="12" t="s">
        <v>30</v>
      </c>
      <c r="J209" s="220" t="s">
        <v>86</v>
      </c>
      <c r="K209" s="275"/>
    </row>
    <row r="210" spans="1:11" s="198" customFormat="1" ht="30" customHeight="1" x14ac:dyDescent="0.25">
      <c r="A210" s="244" t="s">
        <v>10</v>
      </c>
      <c r="B210" s="244" t="s">
        <v>535</v>
      </c>
      <c r="C210" s="244" t="s">
        <v>11</v>
      </c>
      <c r="D210" s="245" t="s">
        <v>592</v>
      </c>
      <c r="E210" s="244" t="s">
        <v>12</v>
      </c>
      <c r="F210" s="244">
        <f>N15</f>
        <v>2</v>
      </c>
      <c r="G210" s="246">
        <f>'ANEXO III - Analítica'!H425</f>
        <v>3193.96</v>
      </c>
      <c r="H210" s="247">
        <f>G210*F210</f>
        <v>6387.92</v>
      </c>
      <c r="I210" s="246">
        <f>G210*(1+0.2787)</f>
        <v>4084.1166519999997</v>
      </c>
      <c r="J210" s="248">
        <f>H210*(1+0.2787)</f>
        <v>8168.2333039999994</v>
      </c>
      <c r="K210" s="275"/>
    </row>
    <row r="211" spans="1:11" s="198" customFormat="1" ht="30" customHeight="1" x14ac:dyDescent="0.25">
      <c r="A211" s="225"/>
      <c r="B211" s="225"/>
      <c r="C211" s="225"/>
      <c r="D211" s="225"/>
      <c r="E211" s="225"/>
      <c r="F211" s="225"/>
      <c r="G211" s="9"/>
      <c r="H211" s="9"/>
      <c r="I211" s="225"/>
      <c r="J211" s="225"/>
      <c r="K211" s="275"/>
    </row>
    <row r="212" spans="1:11" s="198" customFormat="1" ht="30" customHeight="1" x14ac:dyDescent="0.25">
      <c r="A212" s="3" t="s">
        <v>543</v>
      </c>
      <c r="B212" s="284" t="s">
        <v>601</v>
      </c>
      <c r="C212" s="285"/>
      <c r="D212" s="286"/>
      <c r="E212" s="8"/>
      <c r="F212" s="8"/>
      <c r="G212" s="11"/>
      <c r="H212" s="11"/>
      <c r="I212" s="11"/>
      <c r="J212" s="11"/>
      <c r="K212" s="275"/>
    </row>
    <row r="213" spans="1:11" s="198" customFormat="1" ht="30" customHeight="1" x14ac:dyDescent="0.25">
      <c r="A213" s="225"/>
      <c r="B213" s="225"/>
      <c r="C213" s="225"/>
      <c r="D213" s="225"/>
      <c r="E213" s="225"/>
      <c r="F213" s="225"/>
      <c r="G213" s="9"/>
      <c r="H213" s="9"/>
      <c r="I213" s="225"/>
      <c r="J213" s="225"/>
      <c r="K213" s="275"/>
    </row>
    <row r="214" spans="1:11" s="198" customFormat="1" ht="30" customHeight="1" x14ac:dyDescent="0.25">
      <c r="A214" s="5" t="s">
        <v>544</v>
      </c>
      <c r="B214" s="5" t="s">
        <v>1</v>
      </c>
      <c r="C214" s="5" t="s">
        <v>2</v>
      </c>
      <c r="D214" s="5" t="s">
        <v>3</v>
      </c>
      <c r="E214" s="5" t="s">
        <v>4</v>
      </c>
      <c r="F214" s="5" t="s">
        <v>626</v>
      </c>
      <c r="G214" s="12" t="s">
        <v>29</v>
      </c>
      <c r="H214" s="12" t="s">
        <v>565</v>
      </c>
      <c r="I214" s="12" t="s">
        <v>30</v>
      </c>
      <c r="J214" s="220" t="s">
        <v>86</v>
      </c>
      <c r="K214" s="276"/>
    </row>
    <row r="215" spans="1:11" s="198" customFormat="1" ht="30" customHeight="1" x14ac:dyDescent="0.25">
      <c r="A215" s="6" t="s">
        <v>10</v>
      </c>
      <c r="B215" s="6" t="s">
        <v>545</v>
      </c>
      <c r="C215" s="6" t="s">
        <v>11</v>
      </c>
      <c r="D215" s="7" t="s">
        <v>85</v>
      </c>
      <c r="E215" s="6" t="s">
        <v>12</v>
      </c>
      <c r="F215" s="6">
        <f>N15</f>
        <v>2</v>
      </c>
      <c r="G215" s="13">
        <f>'ANEXO III - Analítica'!H436</f>
        <v>1756.8400000000001</v>
      </c>
      <c r="H215" s="19">
        <f>G215*F215</f>
        <v>3513.6800000000003</v>
      </c>
      <c r="I215" s="13">
        <f>G215*(1+0.2787)</f>
        <v>2246.4713080000001</v>
      </c>
      <c r="J215" s="242">
        <f>H215*(1+0.2787)</f>
        <v>4492.9426160000003</v>
      </c>
      <c r="K215" s="277"/>
    </row>
    <row r="216" spans="1:11" s="198" customFormat="1" ht="30" customHeight="1" x14ac:dyDescent="0.25">
      <c r="A216" s="225"/>
      <c r="B216" s="225"/>
      <c r="C216" s="225"/>
      <c r="D216" s="225"/>
      <c r="E216" s="225"/>
      <c r="F216" s="225"/>
      <c r="G216" s="9"/>
      <c r="H216" s="9"/>
      <c r="I216" s="225"/>
      <c r="J216" s="225"/>
      <c r="K216" s="275"/>
    </row>
    <row r="217" spans="1:11" s="198" customFormat="1" ht="30" customHeight="1" x14ac:dyDescent="0.25">
      <c r="A217" s="3" t="s">
        <v>546</v>
      </c>
      <c r="B217" s="284" t="s">
        <v>602</v>
      </c>
      <c r="C217" s="285"/>
      <c r="D217" s="286"/>
      <c r="E217" s="8"/>
      <c r="F217" s="8"/>
      <c r="G217" s="11"/>
      <c r="H217" s="11"/>
      <c r="I217" s="11"/>
      <c r="J217" s="11"/>
      <c r="K217" s="275"/>
    </row>
    <row r="218" spans="1:11" s="198" customFormat="1" ht="30" customHeight="1" x14ac:dyDescent="0.25">
      <c r="A218" s="5" t="s">
        <v>547</v>
      </c>
      <c r="B218" s="5" t="s">
        <v>1</v>
      </c>
      <c r="C218" s="5" t="s">
        <v>2</v>
      </c>
      <c r="D218" s="5" t="s">
        <v>3</v>
      </c>
      <c r="E218" s="5" t="s">
        <v>4</v>
      </c>
      <c r="F218" s="5" t="s">
        <v>626</v>
      </c>
      <c r="G218" s="12" t="s">
        <v>29</v>
      </c>
      <c r="H218" s="12" t="s">
        <v>565</v>
      </c>
      <c r="I218" s="12" t="s">
        <v>30</v>
      </c>
      <c r="J218" s="220" t="s">
        <v>86</v>
      </c>
      <c r="K218" s="276"/>
    </row>
    <row r="219" spans="1:11" s="198" customFormat="1" ht="30" customHeight="1" x14ac:dyDescent="0.25">
      <c r="A219" s="6" t="s">
        <v>10</v>
      </c>
      <c r="B219" s="6" t="s">
        <v>548</v>
      </c>
      <c r="C219" s="6" t="s">
        <v>11</v>
      </c>
      <c r="D219" s="7" t="s">
        <v>85</v>
      </c>
      <c r="E219" s="6" t="s">
        <v>12</v>
      </c>
      <c r="F219" s="6">
        <f>N15</f>
        <v>2</v>
      </c>
      <c r="G219" s="13">
        <f>'ANEXO III - Analítica'!H447</f>
        <v>2322.1072000000004</v>
      </c>
      <c r="H219" s="19">
        <f>G219*F219</f>
        <v>4644.2144000000008</v>
      </c>
      <c r="I219" s="13">
        <f>G219*(1+0.2787)</f>
        <v>2969.2784766400005</v>
      </c>
      <c r="J219" s="242">
        <f>H219*(1+0.2787)</f>
        <v>5938.5569532800009</v>
      </c>
      <c r="K219" s="277"/>
    </row>
    <row r="220" spans="1:11" s="198" customFormat="1" ht="30" customHeight="1" x14ac:dyDescent="0.25">
      <c r="A220" s="225"/>
      <c r="B220" s="225"/>
      <c r="C220" s="225"/>
      <c r="D220" s="225"/>
      <c r="E220" s="225"/>
      <c r="F220" s="225"/>
      <c r="G220" s="9"/>
      <c r="H220" s="9"/>
      <c r="I220" s="225"/>
      <c r="J220" s="225"/>
      <c r="K220" s="275"/>
    </row>
    <row r="221" spans="1:11" s="198" customFormat="1" ht="30" customHeight="1" x14ac:dyDescent="0.25">
      <c r="A221" s="3" t="s">
        <v>549</v>
      </c>
      <c r="B221" s="284" t="s">
        <v>603</v>
      </c>
      <c r="C221" s="285"/>
      <c r="D221" s="286"/>
      <c r="E221" s="8"/>
      <c r="F221" s="8"/>
      <c r="G221" s="11"/>
      <c r="H221" s="11"/>
      <c r="I221" s="11"/>
      <c r="J221" s="11"/>
      <c r="K221" s="275"/>
    </row>
    <row r="222" spans="1:11" s="198" customFormat="1" ht="30" customHeight="1" x14ac:dyDescent="0.25">
      <c r="A222" s="5" t="s">
        <v>550</v>
      </c>
      <c r="B222" s="5" t="s">
        <v>1</v>
      </c>
      <c r="C222" s="5" t="s">
        <v>2</v>
      </c>
      <c r="D222" s="5" t="s">
        <v>3</v>
      </c>
      <c r="E222" s="5" t="s">
        <v>4</v>
      </c>
      <c r="F222" s="5" t="s">
        <v>626</v>
      </c>
      <c r="G222" s="12" t="s">
        <v>29</v>
      </c>
      <c r="H222" s="12" t="s">
        <v>565</v>
      </c>
      <c r="I222" s="12" t="s">
        <v>30</v>
      </c>
      <c r="J222" s="220" t="s">
        <v>86</v>
      </c>
      <c r="K222" s="276"/>
    </row>
    <row r="223" spans="1:11" s="198" customFormat="1" ht="30" customHeight="1" x14ac:dyDescent="0.25">
      <c r="A223" s="6" t="s">
        <v>10</v>
      </c>
      <c r="B223" s="6" t="s">
        <v>551</v>
      </c>
      <c r="C223" s="6" t="s">
        <v>11</v>
      </c>
      <c r="D223" s="7" t="s">
        <v>85</v>
      </c>
      <c r="E223" s="6" t="s">
        <v>12</v>
      </c>
      <c r="F223" s="6">
        <f>N15</f>
        <v>2</v>
      </c>
      <c r="G223" s="13">
        <f>'ANEXO III - Analítica'!H457</f>
        <v>2393.9632000000001</v>
      </c>
      <c r="H223" s="19">
        <f>G223*F223</f>
        <v>4787.9264000000003</v>
      </c>
      <c r="I223" s="13">
        <f>G223*(1+0.2787)</f>
        <v>3061.1607438400001</v>
      </c>
      <c r="J223" s="242">
        <f>H223*(1+0.2787)</f>
        <v>6122.3214876800002</v>
      </c>
      <c r="K223" s="277"/>
    </row>
    <row r="224" spans="1:11" s="198" customFormat="1" ht="30" customHeight="1" x14ac:dyDescent="0.25">
      <c r="A224" s="225"/>
      <c r="B224" s="225"/>
      <c r="C224" s="225"/>
      <c r="D224" s="225"/>
      <c r="E224" s="225"/>
      <c r="F224" s="225"/>
      <c r="G224" s="9"/>
      <c r="H224" s="9"/>
      <c r="I224" s="225"/>
      <c r="J224" s="225"/>
      <c r="K224" s="275"/>
    </row>
    <row r="225" spans="1:11" s="198" customFormat="1" ht="30" customHeight="1" x14ac:dyDescent="0.25">
      <c r="A225" s="3" t="s">
        <v>552</v>
      </c>
      <c r="B225" s="284" t="s">
        <v>604</v>
      </c>
      <c r="C225" s="285"/>
      <c r="D225" s="286"/>
      <c r="E225" s="8"/>
      <c r="F225" s="8"/>
      <c r="G225" s="11"/>
      <c r="H225" s="11"/>
      <c r="I225" s="11"/>
      <c r="J225" s="11"/>
      <c r="K225" s="275"/>
    </row>
    <row r="226" spans="1:11" s="198" customFormat="1" ht="30" customHeight="1" x14ac:dyDescent="0.25">
      <c r="A226" s="5" t="s">
        <v>553</v>
      </c>
      <c r="B226" s="5" t="s">
        <v>1</v>
      </c>
      <c r="C226" s="5" t="s">
        <v>2</v>
      </c>
      <c r="D226" s="5" t="s">
        <v>3</v>
      </c>
      <c r="E226" s="5" t="s">
        <v>4</v>
      </c>
      <c r="F226" s="5" t="s">
        <v>626</v>
      </c>
      <c r="G226" s="12" t="s">
        <v>29</v>
      </c>
      <c r="H226" s="12" t="s">
        <v>565</v>
      </c>
      <c r="I226" s="12" t="s">
        <v>30</v>
      </c>
      <c r="J226" s="220" t="s">
        <v>86</v>
      </c>
      <c r="K226" s="276"/>
    </row>
    <row r="227" spans="1:11" s="198" customFormat="1" ht="30" customHeight="1" x14ac:dyDescent="0.25">
      <c r="A227" s="6" t="s">
        <v>10</v>
      </c>
      <c r="B227" s="6" t="s">
        <v>554</v>
      </c>
      <c r="C227" s="6" t="s">
        <v>11</v>
      </c>
      <c r="D227" s="7" t="s">
        <v>85</v>
      </c>
      <c r="E227" s="6" t="s">
        <v>12</v>
      </c>
      <c r="F227" s="6">
        <f>N15</f>
        <v>2</v>
      </c>
      <c r="G227" s="13">
        <f>'ANEXO III - Analítica'!H468</f>
        <v>2235.88</v>
      </c>
      <c r="H227" s="19">
        <f>G227*F227</f>
        <v>4471.76</v>
      </c>
      <c r="I227" s="13">
        <f>G227*(1+0.2787)</f>
        <v>2859.0197560000001</v>
      </c>
      <c r="J227" s="242">
        <f>H227*(1+0.2787)</f>
        <v>5718.0395120000003</v>
      </c>
      <c r="K227" s="277"/>
    </row>
    <row r="228" spans="1:11" s="198" customFormat="1" ht="30" customHeight="1" x14ac:dyDescent="0.25">
      <c r="A228" s="225"/>
      <c r="B228" s="225"/>
      <c r="C228" s="225"/>
      <c r="D228" s="225"/>
      <c r="E228" s="225"/>
      <c r="F228" s="225"/>
      <c r="G228" s="9"/>
      <c r="H228" s="9"/>
      <c r="I228" s="225"/>
      <c r="J228" s="225"/>
      <c r="K228" s="275"/>
    </row>
    <row r="229" spans="1:11" s="198" customFormat="1" ht="30" customHeight="1" x14ac:dyDescent="0.25">
      <c r="A229" s="3" t="s">
        <v>555</v>
      </c>
      <c r="B229" s="284" t="s">
        <v>605</v>
      </c>
      <c r="C229" s="285"/>
      <c r="D229" s="286"/>
      <c r="E229" s="8"/>
      <c r="F229" s="8"/>
      <c r="G229" s="11"/>
      <c r="H229" s="11"/>
      <c r="I229" s="11"/>
      <c r="J229" s="11"/>
      <c r="K229" s="275"/>
    </row>
    <row r="230" spans="1:11" s="198" customFormat="1" ht="30" customHeight="1" x14ac:dyDescent="0.25">
      <c r="A230" s="5" t="s">
        <v>556</v>
      </c>
      <c r="B230" s="5" t="s">
        <v>1</v>
      </c>
      <c r="C230" s="5" t="s">
        <v>2</v>
      </c>
      <c r="D230" s="5" t="s">
        <v>3</v>
      </c>
      <c r="E230" s="5" t="s">
        <v>4</v>
      </c>
      <c r="F230" s="5" t="s">
        <v>626</v>
      </c>
      <c r="G230" s="12" t="s">
        <v>29</v>
      </c>
      <c r="H230" s="12" t="s">
        <v>606</v>
      </c>
      <c r="I230" s="12" t="s">
        <v>30</v>
      </c>
      <c r="J230" s="220" t="s">
        <v>86</v>
      </c>
      <c r="K230" s="276"/>
    </row>
    <row r="231" spans="1:11" s="198" customFormat="1" ht="30" customHeight="1" x14ac:dyDescent="0.25">
      <c r="A231" s="6" t="s">
        <v>10</v>
      </c>
      <c r="B231" s="6" t="s">
        <v>557</v>
      </c>
      <c r="C231" s="6" t="s">
        <v>11</v>
      </c>
      <c r="D231" s="7" t="s">
        <v>592</v>
      </c>
      <c r="E231" s="6" t="s">
        <v>12</v>
      </c>
      <c r="F231" s="6">
        <f>N15</f>
        <v>2</v>
      </c>
      <c r="G231" s="13">
        <f>'ANEXO III - Analítica'!H479</f>
        <v>2714.92</v>
      </c>
      <c r="H231" s="19">
        <f>G231*F231</f>
        <v>5429.84</v>
      </c>
      <c r="I231" s="13">
        <f>G231*(1+0.2787)</f>
        <v>3471.5682040000002</v>
      </c>
      <c r="J231" s="242">
        <f>H231*(1+0.2787)</f>
        <v>6943.1364080000003</v>
      </c>
      <c r="K231" s="277"/>
    </row>
    <row r="232" spans="1:11" s="198" customFormat="1" ht="30" customHeight="1" x14ac:dyDescent="0.25">
      <c r="A232" s="225"/>
      <c r="B232" s="225"/>
      <c r="C232" s="225"/>
      <c r="D232" s="225"/>
      <c r="E232" s="225"/>
      <c r="F232" s="225"/>
      <c r="G232" s="9"/>
      <c r="H232" s="9"/>
      <c r="I232" s="225"/>
      <c r="J232" s="225"/>
      <c r="K232" s="275"/>
    </row>
    <row r="233" spans="1:11" s="198" customFormat="1" ht="30" customHeight="1" x14ac:dyDescent="0.25">
      <c r="A233" s="3" t="s">
        <v>558</v>
      </c>
      <c r="B233" s="284" t="s">
        <v>541</v>
      </c>
      <c r="C233" s="285"/>
      <c r="D233" s="286"/>
      <c r="E233" s="8"/>
      <c r="F233" s="8"/>
      <c r="G233" s="11"/>
      <c r="H233" s="11"/>
      <c r="I233" s="11"/>
      <c r="J233" s="11"/>
      <c r="K233" s="275"/>
    </row>
    <row r="234" spans="1:11" s="198" customFormat="1" ht="30" customHeight="1" x14ac:dyDescent="0.25">
      <c r="A234" s="5" t="s">
        <v>559</v>
      </c>
      <c r="B234" s="5" t="s">
        <v>1</v>
      </c>
      <c r="C234" s="5" t="s">
        <v>2</v>
      </c>
      <c r="D234" s="5" t="s">
        <v>3</v>
      </c>
      <c r="E234" s="5" t="s">
        <v>4</v>
      </c>
      <c r="F234" s="5" t="s">
        <v>626</v>
      </c>
      <c r="G234" s="12" t="s">
        <v>29</v>
      </c>
      <c r="H234" s="12" t="s">
        <v>606</v>
      </c>
      <c r="I234" s="12" t="s">
        <v>30</v>
      </c>
      <c r="J234" s="220" t="s">
        <v>86</v>
      </c>
      <c r="K234" s="276"/>
    </row>
    <row r="235" spans="1:11" s="198" customFormat="1" ht="30" customHeight="1" x14ac:dyDescent="0.25">
      <c r="A235" s="6" t="s">
        <v>10</v>
      </c>
      <c r="B235" s="6" t="s">
        <v>560</v>
      </c>
      <c r="C235" s="6" t="s">
        <v>11</v>
      </c>
      <c r="D235" s="7" t="s">
        <v>592</v>
      </c>
      <c r="E235" s="6" t="s">
        <v>12</v>
      </c>
      <c r="F235" s="6">
        <f>N15</f>
        <v>2</v>
      </c>
      <c r="G235" s="13">
        <f>'ANEXO III - Analítica'!H490</f>
        <v>2996.3560000000007</v>
      </c>
      <c r="H235" s="19">
        <f>G235*F235</f>
        <v>5992.7120000000014</v>
      </c>
      <c r="I235" s="13">
        <f>G235*(1+0.2787)</f>
        <v>3831.4404172000009</v>
      </c>
      <c r="J235" s="242">
        <f>H235*(1+0.2787)</f>
        <v>7662.8808344000017</v>
      </c>
      <c r="K235" s="277"/>
    </row>
    <row r="236" spans="1:11" s="198" customFormat="1" ht="30" customHeight="1" x14ac:dyDescent="0.25">
      <c r="A236" s="225"/>
      <c r="B236" s="225"/>
      <c r="C236" s="225"/>
      <c r="D236" s="225"/>
      <c r="E236" s="225"/>
      <c r="F236" s="225"/>
      <c r="G236" s="9"/>
      <c r="H236" s="9"/>
      <c r="I236" s="225"/>
      <c r="J236" s="225"/>
      <c r="K236" s="275"/>
    </row>
    <row r="237" spans="1:11" s="198" customFormat="1" ht="30" customHeight="1" x14ac:dyDescent="0.25">
      <c r="A237" s="3" t="s">
        <v>561</v>
      </c>
      <c r="B237" s="284" t="s">
        <v>607</v>
      </c>
      <c r="C237" s="285"/>
      <c r="D237" s="286"/>
      <c r="E237" s="8"/>
      <c r="F237" s="8"/>
      <c r="G237" s="11"/>
      <c r="H237" s="11"/>
      <c r="I237" s="11"/>
      <c r="J237" s="11"/>
      <c r="K237" s="275"/>
    </row>
    <row r="238" spans="1:11" s="198" customFormat="1" ht="30" customHeight="1" x14ac:dyDescent="0.25">
      <c r="A238" s="5" t="s">
        <v>562</v>
      </c>
      <c r="B238" s="5" t="s">
        <v>1</v>
      </c>
      <c r="C238" s="5" t="s">
        <v>2</v>
      </c>
      <c r="D238" s="5" t="s">
        <v>3</v>
      </c>
      <c r="E238" s="5" t="s">
        <v>4</v>
      </c>
      <c r="F238" s="5" t="s">
        <v>626</v>
      </c>
      <c r="G238" s="12" t="s">
        <v>29</v>
      </c>
      <c r="H238" s="12" t="s">
        <v>606</v>
      </c>
      <c r="I238" s="12" t="s">
        <v>30</v>
      </c>
      <c r="J238" s="220" t="s">
        <v>86</v>
      </c>
      <c r="K238" s="276"/>
    </row>
    <row r="239" spans="1:11" s="198" customFormat="1" ht="30" customHeight="1" x14ac:dyDescent="0.25">
      <c r="A239" s="6" t="s">
        <v>10</v>
      </c>
      <c r="B239" s="6" t="s">
        <v>563</v>
      </c>
      <c r="C239" s="6" t="s">
        <v>11</v>
      </c>
      <c r="D239" s="7" t="s">
        <v>592</v>
      </c>
      <c r="E239" s="6" t="s">
        <v>12</v>
      </c>
      <c r="F239" s="6">
        <f>N15</f>
        <v>2</v>
      </c>
      <c r="G239" s="13">
        <f>'ANEXO III - Analítica'!H500</f>
        <v>3353.96</v>
      </c>
      <c r="H239" s="19">
        <f>G239*F239</f>
        <v>6707.92</v>
      </c>
      <c r="I239" s="13">
        <f>G239*(1+0.2787)</f>
        <v>4288.7086520000003</v>
      </c>
      <c r="J239" s="242">
        <f>H239*(1+0.2787)</f>
        <v>8577.4173040000005</v>
      </c>
      <c r="K239" s="277"/>
    </row>
    <row r="240" spans="1:11" s="198" customFormat="1" ht="30" customHeight="1" x14ac:dyDescent="0.25">
      <c r="A240" s="225"/>
      <c r="B240" s="225"/>
      <c r="C240" s="225"/>
      <c r="D240" s="225"/>
      <c r="E240" s="225"/>
      <c r="F240" s="225"/>
      <c r="G240" s="9"/>
      <c r="H240" s="9"/>
      <c r="I240" s="225"/>
      <c r="J240" s="225"/>
      <c r="K240" s="275"/>
    </row>
    <row r="241" spans="1:11" s="225" customFormat="1" ht="30" customHeight="1" x14ac:dyDescent="0.25">
      <c r="A241" s="3" t="s">
        <v>620</v>
      </c>
      <c r="B241" s="284" t="s">
        <v>618</v>
      </c>
      <c r="C241" s="285"/>
      <c r="D241" s="286"/>
      <c r="E241" s="8"/>
      <c r="F241" s="8"/>
      <c r="G241" s="11"/>
      <c r="H241" s="11"/>
      <c r="I241" s="11"/>
      <c r="J241" s="11"/>
      <c r="K241" s="275"/>
    </row>
    <row r="242" spans="1:11" s="225" customFormat="1" ht="30" customHeight="1" x14ac:dyDescent="0.25">
      <c r="A242" s="5" t="s">
        <v>621</v>
      </c>
      <c r="B242" s="5" t="s">
        <v>1</v>
      </c>
      <c r="C242" s="5" t="s">
        <v>2</v>
      </c>
      <c r="D242" s="5" t="s">
        <v>3</v>
      </c>
      <c r="E242" s="5" t="s">
        <v>4</v>
      </c>
      <c r="F242" s="5" t="s">
        <v>626</v>
      </c>
      <c r="G242" s="12" t="s">
        <v>29</v>
      </c>
      <c r="H242" s="12" t="s">
        <v>606</v>
      </c>
      <c r="I242" s="12" t="s">
        <v>30</v>
      </c>
      <c r="J242" s="220" t="s">
        <v>86</v>
      </c>
      <c r="K242" s="276"/>
    </row>
    <row r="243" spans="1:11" s="225" customFormat="1" ht="30" customHeight="1" x14ac:dyDescent="0.25">
      <c r="A243" s="6" t="s">
        <v>10</v>
      </c>
      <c r="B243" s="6" t="s">
        <v>622</v>
      </c>
      <c r="C243" s="6" t="s">
        <v>11</v>
      </c>
      <c r="D243" s="7" t="s">
        <v>592</v>
      </c>
      <c r="E243" s="6" t="s">
        <v>12</v>
      </c>
      <c r="F243" s="6">
        <v>3</v>
      </c>
      <c r="G243" s="13">
        <f>'ANEXO III - Analítica'!H507</f>
        <v>279.48</v>
      </c>
      <c r="H243" s="19">
        <f>G243*F243</f>
        <v>838.44</v>
      </c>
      <c r="I243" s="13">
        <f>G243*(1+0.2787)</f>
        <v>357.37107600000002</v>
      </c>
      <c r="J243" s="242">
        <f>H243*(1+0.2787)</f>
        <v>1072.1132279999999</v>
      </c>
      <c r="K243" s="277"/>
    </row>
    <row r="244" spans="1:11" s="225" customFormat="1" ht="30" customHeight="1" x14ac:dyDescent="0.25">
      <c r="G244" s="9"/>
      <c r="H244" s="9"/>
      <c r="K244" s="275"/>
    </row>
    <row r="245" spans="1:11" ht="30" customHeight="1" x14ac:dyDescent="0.25">
      <c r="I245" s="32" t="s">
        <v>106</v>
      </c>
      <c r="J245" s="14">
        <f>J138+J13+J9</f>
        <v>213836.29720351999</v>
      </c>
    </row>
    <row r="246" spans="1:11" s="16" customFormat="1" ht="30" customHeight="1" x14ac:dyDescent="0.25">
      <c r="A246" s="225"/>
      <c r="B246" s="225"/>
      <c r="C246" s="225"/>
      <c r="D246" s="225"/>
      <c r="E246" s="225"/>
      <c r="F246" s="225"/>
      <c r="G246" s="9"/>
      <c r="H246" s="9"/>
      <c r="I246" s="32"/>
      <c r="J246" s="14"/>
      <c r="K246" s="275"/>
    </row>
    <row r="247" spans="1:11" ht="39" customHeight="1" x14ac:dyDescent="0.25">
      <c r="A247" s="3">
        <v>4</v>
      </c>
      <c r="B247" s="284" t="s">
        <v>122</v>
      </c>
      <c r="C247" s="285"/>
      <c r="D247" s="286"/>
      <c r="E247" s="8"/>
      <c r="F247" s="8"/>
      <c r="G247" s="11"/>
      <c r="H247" s="11"/>
      <c r="I247" s="11"/>
      <c r="J247" s="11">
        <f>G249</f>
        <v>303496.45500000002</v>
      </c>
    </row>
    <row r="248" spans="1:11" ht="33.75" customHeight="1" x14ac:dyDescent="0.25">
      <c r="A248" s="5" t="s">
        <v>116</v>
      </c>
      <c r="B248" s="5" t="s">
        <v>1</v>
      </c>
      <c r="C248" s="5" t="s">
        <v>2</v>
      </c>
      <c r="D248" s="5" t="s">
        <v>3</v>
      </c>
      <c r="E248" s="5" t="s">
        <v>4</v>
      </c>
      <c r="F248" s="5" t="s">
        <v>626</v>
      </c>
      <c r="G248" s="220" t="s">
        <v>86</v>
      </c>
      <c r="H248" s="221"/>
      <c r="I248" s="221"/>
      <c r="J248" s="221"/>
    </row>
    <row r="249" spans="1:11" ht="28.5" customHeight="1" x14ac:dyDescent="0.25">
      <c r="A249" s="6"/>
      <c r="B249" s="6" t="s">
        <v>117</v>
      </c>
      <c r="C249" s="6" t="s">
        <v>11</v>
      </c>
      <c r="D249" s="7" t="s">
        <v>128</v>
      </c>
      <c r="E249" s="6" t="s">
        <v>12</v>
      </c>
      <c r="F249" s="6">
        <v>1</v>
      </c>
      <c r="G249" s="218">
        <f>'ANEXO VII - Peças'!$M$35</f>
        <v>303496.45500000002</v>
      </c>
      <c r="H249" s="219"/>
      <c r="I249" s="219"/>
      <c r="J249" s="219"/>
    </row>
    <row r="250" spans="1:11" x14ac:dyDescent="0.25">
      <c r="E250" s="9"/>
    </row>
    <row r="251" spans="1:11" ht="15" customHeight="1" x14ac:dyDescent="0.25">
      <c r="E251" s="9"/>
    </row>
    <row r="252" spans="1:11" ht="32.25" customHeight="1" x14ac:dyDescent="0.25">
      <c r="A252" s="3">
        <v>5</v>
      </c>
      <c r="B252" s="284" t="s">
        <v>123</v>
      </c>
      <c r="C252" s="285"/>
      <c r="D252" s="286"/>
      <c r="E252" s="8"/>
      <c r="F252" s="8"/>
      <c r="G252" s="11"/>
      <c r="H252" s="11"/>
      <c r="I252" s="11"/>
      <c r="J252" s="11">
        <f>I254</f>
        <v>102038.73333333332</v>
      </c>
    </row>
    <row r="253" spans="1:11" ht="33.75" customHeight="1" x14ac:dyDescent="0.25">
      <c r="A253" s="5" t="s">
        <v>118</v>
      </c>
      <c r="B253" s="5" t="s">
        <v>1</v>
      </c>
      <c r="C253" s="5" t="s">
        <v>2</v>
      </c>
      <c r="D253" s="5" t="s">
        <v>3</v>
      </c>
      <c r="E253" s="5" t="s">
        <v>4</v>
      </c>
      <c r="F253" s="5" t="s">
        <v>626</v>
      </c>
      <c r="G253" s="220" t="s">
        <v>30</v>
      </c>
      <c r="H253" s="222"/>
      <c r="I253" s="220" t="s">
        <v>86</v>
      </c>
      <c r="J253" s="221"/>
    </row>
    <row r="254" spans="1:11" ht="30.75" customHeight="1" x14ac:dyDescent="0.25">
      <c r="A254" s="6"/>
      <c r="B254" s="6" t="s">
        <v>117</v>
      </c>
      <c r="C254" s="6" t="s">
        <v>11</v>
      </c>
      <c r="D254" s="7" t="s">
        <v>129</v>
      </c>
      <c r="E254" s="6" t="s">
        <v>12</v>
      </c>
      <c r="F254" s="6">
        <v>260</v>
      </c>
      <c r="G254" s="218">
        <f>'ANEXO VI - Baterias'!O24</f>
        <v>392.45666666666665</v>
      </c>
      <c r="H254" s="219"/>
      <c r="I254" s="219">
        <f>G254*F254</f>
        <v>102038.73333333332</v>
      </c>
      <c r="J254" s="219"/>
    </row>
    <row r="257" spans="1:14" ht="22.5" customHeight="1" x14ac:dyDescent="0.25">
      <c r="A257" s="3">
        <v>6</v>
      </c>
      <c r="B257" s="284" t="s">
        <v>119</v>
      </c>
      <c r="C257" s="285"/>
      <c r="D257" s="286"/>
      <c r="E257" s="8"/>
      <c r="F257" s="8"/>
      <c r="G257" s="8"/>
      <c r="H257" s="8"/>
      <c r="I257" s="8"/>
      <c r="J257" s="178">
        <f>SUM(G258:G262)</f>
        <v>619371.48553685332</v>
      </c>
    </row>
    <row r="258" spans="1:14" ht="42" customHeight="1" x14ac:dyDescent="0.25">
      <c r="A258" s="225" t="s">
        <v>124</v>
      </c>
      <c r="D258" s="295" t="s">
        <v>624</v>
      </c>
      <c r="E258" s="295"/>
      <c r="F258" s="295"/>
      <c r="G258" s="9">
        <f>J9</f>
        <v>1086.895</v>
      </c>
      <c r="L258" s="137">
        <f>G258/$J$257</f>
        <v>1.7548353861623299E-3</v>
      </c>
      <c r="M258" s="9">
        <f>SUM(G258:G260)</f>
        <v>213836.29720352002</v>
      </c>
      <c r="N258" s="137">
        <f>G258/$M$258</f>
        <v>5.0828367971857509E-3</v>
      </c>
    </row>
    <row r="259" spans="1:14" ht="30" customHeight="1" x14ac:dyDescent="0.25">
      <c r="A259" s="225" t="s">
        <v>125</v>
      </c>
      <c r="D259" s="292" t="s">
        <v>120</v>
      </c>
      <c r="E259" s="292"/>
      <c r="F259" s="292"/>
      <c r="G259" s="9">
        <f>J13</f>
        <v>102713.84693675999</v>
      </c>
      <c r="L259" s="137">
        <f>G259/$J$257</f>
        <v>0.16583560808862649</v>
      </c>
      <c r="N259" s="137">
        <f t="shared" ref="N259:N260" si="0">G259/$M$258</f>
        <v>0.48033869029728593</v>
      </c>
    </row>
    <row r="260" spans="1:14" ht="33" customHeight="1" x14ac:dyDescent="0.25">
      <c r="A260" s="225" t="s">
        <v>126</v>
      </c>
      <c r="D260" s="293" t="s">
        <v>121</v>
      </c>
      <c r="E260" s="293"/>
      <c r="F260" s="293"/>
      <c r="G260" s="9">
        <f>J138</f>
        <v>110035.55526676003</v>
      </c>
      <c r="L260" s="137">
        <f>G260/$J$257</f>
        <v>0.17765679860348169</v>
      </c>
      <c r="M260" s="140">
        <f>SUM(L258:L260)</f>
        <v>0.34524724207827051</v>
      </c>
      <c r="N260" s="137">
        <f t="shared" si="0"/>
        <v>0.51457847290552827</v>
      </c>
    </row>
    <row r="261" spans="1:14" ht="32.25" customHeight="1" x14ac:dyDescent="0.25">
      <c r="A261" s="225" t="s">
        <v>127</v>
      </c>
      <c r="D261" s="294" t="s">
        <v>128</v>
      </c>
      <c r="E261" s="294"/>
      <c r="F261" s="294"/>
      <c r="G261" s="9">
        <f>J247</f>
        <v>303496.45500000002</v>
      </c>
      <c r="L261" s="137">
        <f>G261/$J$257</f>
        <v>0.4900071477086777</v>
      </c>
    </row>
    <row r="262" spans="1:14" ht="30" customHeight="1" x14ac:dyDescent="0.25">
      <c r="A262" s="225" t="s">
        <v>130</v>
      </c>
      <c r="D262" s="294" t="s">
        <v>129</v>
      </c>
      <c r="E262" s="294"/>
      <c r="F262" s="294"/>
      <c r="G262" s="9">
        <f>J252</f>
        <v>102038.73333333332</v>
      </c>
      <c r="L262" s="137">
        <f>G262/$J$257</f>
        <v>0.16474561021305187</v>
      </c>
      <c r="M262" s="140">
        <f>SUM(L261:L262)</f>
        <v>0.6547527579217296</v>
      </c>
    </row>
    <row r="263" spans="1:14" x14ac:dyDescent="0.25">
      <c r="I263" s="140"/>
    </row>
    <row r="264" spans="1:14" x14ac:dyDescent="0.25">
      <c r="G264" s="136"/>
    </row>
  </sheetData>
  <mergeCells count="58">
    <mergeCell ref="B165:D165"/>
    <mergeCell ref="B124:D124"/>
    <mergeCell ref="D262:F262"/>
    <mergeCell ref="B161:D161"/>
    <mergeCell ref="B151:D151"/>
    <mergeCell ref="B140:D140"/>
    <mergeCell ref="B146:D146"/>
    <mergeCell ref="B237:D237"/>
    <mergeCell ref="B229:D229"/>
    <mergeCell ref="B196:D196"/>
    <mergeCell ref="B200:D200"/>
    <mergeCell ref="B204:D204"/>
    <mergeCell ref="B208:D208"/>
    <mergeCell ref="B171:D171"/>
    <mergeCell ref="B3:D3"/>
    <mergeCell ref="D259:F259"/>
    <mergeCell ref="D260:F260"/>
    <mergeCell ref="D261:F261"/>
    <mergeCell ref="D258:F258"/>
    <mergeCell ref="B36:D36"/>
    <mergeCell ref="B26:D26"/>
    <mergeCell ref="B31:D31"/>
    <mergeCell ref="B47:D47"/>
    <mergeCell ref="B73:D73"/>
    <mergeCell ref="B57:D57"/>
    <mergeCell ref="B67:D67"/>
    <mergeCell ref="B187:D187"/>
    <mergeCell ref="B15:D15"/>
    <mergeCell ref="B21:D21"/>
    <mergeCell ref="B156:D156"/>
    <mergeCell ref="B41:D41"/>
    <mergeCell ref="B52:D52"/>
    <mergeCell ref="B62:D62"/>
    <mergeCell ref="B78:D78"/>
    <mergeCell ref="B83:D83"/>
    <mergeCell ref="B109:D109"/>
    <mergeCell ref="B114:D114"/>
    <mergeCell ref="B104:D104"/>
    <mergeCell ref="B88:D88"/>
    <mergeCell ref="B138:D138"/>
    <mergeCell ref="B93:D93"/>
    <mergeCell ref="B98:D98"/>
    <mergeCell ref="B132:D132"/>
    <mergeCell ref="B119:D119"/>
    <mergeCell ref="B128:D128"/>
    <mergeCell ref="B175:D175"/>
    <mergeCell ref="B192:D192"/>
    <mergeCell ref="B179:D179"/>
    <mergeCell ref="B183:D183"/>
    <mergeCell ref="B241:D241"/>
    <mergeCell ref="B257:D257"/>
    <mergeCell ref="B221:D221"/>
    <mergeCell ref="B225:D225"/>
    <mergeCell ref="B212:D212"/>
    <mergeCell ref="B217:D217"/>
    <mergeCell ref="B233:D233"/>
    <mergeCell ref="B252:D252"/>
    <mergeCell ref="B247:D247"/>
  </mergeCells>
  <printOptions gridLines="1"/>
  <pageMargins left="0.51181102362204722" right="0.51181102362204722" top="0.78740157480314965" bottom="0.78740157480314965" header="0.31496062992125984" footer="0.31496062992125984"/>
  <pageSetup paperSize="9" scale="39" orientation="portrait" r:id="rId1"/>
  <headerFooter>
    <oddHeader>&amp;C&amp;A&amp;R&amp;P/&amp;N</oddHeader>
  </headerFooter>
  <rowBreaks count="1" manualBreakCount="1">
    <brk id="19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view="pageBreakPreview" topLeftCell="A178" zoomScale="110" zoomScaleNormal="90" zoomScaleSheetLayoutView="110" zoomScalePageLayoutView="90" workbookViewId="0">
      <selection activeCell="G13" sqref="G13"/>
    </sheetView>
  </sheetViews>
  <sheetFormatPr defaultRowHeight="29.1" customHeight="1" x14ac:dyDescent="0.25"/>
  <cols>
    <col min="1" max="1" width="17.42578125" style="16" customWidth="1"/>
    <col min="2" max="2" width="16" style="16" customWidth="1"/>
    <col min="3" max="3" width="14.42578125" style="16" customWidth="1"/>
    <col min="4" max="4" width="53.42578125" style="16" customWidth="1"/>
    <col min="5" max="5" width="12.5703125" style="16" customWidth="1"/>
    <col min="6" max="6" width="16" style="16" customWidth="1"/>
    <col min="7" max="7" width="17.28515625" style="9" customWidth="1"/>
    <col min="8" max="8" width="21.7109375" style="9" customWidth="1"/>
    <col min="9" max="9" width="20.140625" style="16" customWidth="1"/>
    <col min="10" max="10" width="36.28515625" style="16" customWidth="1"/>
    <col min="11" max="11" width="24.28515625" style="16" customWidth="1"/>
    <col min="12" max="12" width="19.7109375" style="16" customWidth="1"/>
    <col min="13" max="16384" width="9.140625" style="16"/>
  </cols>
  <sheetData>
    <row r="1" spans="1:12" ht="29.1" customHeight="1" thickTop="1" thickBot="1" x14ac:dyDescent="0.3">
      <c r="I1" s="206"/>
      <c r="J1" s="207"/>
      <c r="K1" s="298" t="s">
        <v>405</v>
      </c>
      <c r="L1" s="299"/>
    </row>
    <row r="2" spans="1:12" ht="29.1" customHeight="1" thickTop="1" thickBot="1" x14ac:dyDescent="0.3">
      <c r="C2" s="300" t="s">
        <v>107</v>
      </c>
      <c r="D2" s="300"/>
      <c r="E2" s="300"/>
      <c r="F2" s="17"/>
      <c r="G2" s="17"/>
      <c r="H2" s="17"/>
      <c r="I2" s="208"/>
      <c r="J2" s="209"/>
      <c r="K2" s="209" t="s">
        <v>110</v>
      </c>
      <c r="L2" s="210" t="s">
        <v>111</v>
      </c>
    </row>
    <row r="3" spans="1:12" ht="29.1" customHeight="1" thickTop="1" thickBot="1" x14ac:dyDescent="0.3">
      <c r="I3" s="208" t="s">
        <v>112</v>
      </c>
      <c r="J3" s="211" t="s">
        <v>15</v>
      </c>
      <c r="K3" s="212">
        <v>21.08</v>
      </c>
      <c r="L3" s="213">
        <v>23.46</v>
      </c>
    </row>
    <row r="4" spans="1:12" ht="29.1" customHeight="1" thickTop="1" thickBot="1" x14ac:dyDescent="0.3">
      <c r="A4" s="2"/>
      <c r="B4" s="301" t="s">
        <v>0</v>
      </c>
      <c r="C4" s="301"/>
      <c r="D4" s="301"/>
      <c r="E4" s="301"/>
      <c r="F4" s="302"/>
      <c r="G4" s="302"/>
      <c r="H4" s="303"/>
      <c r="I4" s="208" t="s">
        <v>113</v>
      </c>
      <c r="J4" s="211" t="s">
        <v>33</v>
      </c>
      <c r="K4" s="212">
        <v>79.400000000000006</v>
      </c>
      <c r="L4" s="213">
        <v>91.68</v>
      </c>
    </row>
    <row r="5" spans="1:12" ht="29.1" customHeight="1" thickTop="1" thickBot="1" x14ac:dyDescent="0.3">
      <c r="I5" s="208" t="s">
        <v>114</v>
      </c>
      <c r="J5" s="211" t="s">
        <v>14</v>
      </c>
      <c r="K5" s="212">
        <v>25.5</v>
      </c>
      <c r="L5" s="213">
        <v>28.58</v>
      </c>
    </row>
    <row r="6" spans="1:12" ht="29.1" customHeight="1" thickTop="1" thickBot="1" x14ac:dyDescent="0.3">
      <c r="A6" s="306" t="s">
        <v>20</v>
      </c>
      <c r="B6" s="307"/>
      <c r="C6" s="307"/>
      <c r="D6" s="27" t="s">
        <v>22</v>
      </c>
      <c r="E6" s="28" t="s">
        <v>21</v>
      </c>
      <c r="F6" s="28" t="s">
        <v>25</v>
      </c>
      <c r="G6" s="28" t="s">
        <v>23</v>
      </c>
      <c r="H6" s="204" t="s">
        <v>27</v>
      </c>
      <c r="I6" s="214" t="s">
        <v>115</v>
      </c>
      <c r="J6" s="215" t="s">
        <v>18</v>
      </c>
      <c r="K6" s="216">
        <v>94.26</v>
      </c>
      <c r="L6" s="217">
        <v>97.03</v>
      </c>
    </row>
    <row r="7" spans="1:12" ht="29.1" customHeight="1" thickTop="1" thickBot="1" x14ac:dyDescent="0.3">
      <c r="A7" s="308" t="s">
        <v>39</v>
      </c>
      <c r="B7" s="309"/>
      <c r="C7" s="309"/>
      <c r="D7" s="312" t="s">
        <v>404</v>
      </c>
      <c r="E7" s="304">
        <v>43647</v>
      </c>
      <c r="F7" s="186" t="s">
        <v>359</v>
      </c>
      <c r="G7" s="26" t="s">
        <v>24</v>
      </c>
      <c r="H7" s="29" t="s">
        <v>28</v>
      </c>
      <c r="I7" s="205"/>
    </row>
    <row r="8" spans="1:12" ht="29.1" customHeight="1" thickTop="1" x14ac:dyDescent="0.25">
      <c r="A8" s="310"/>
      <c r="B8" s="311"/>
      <c r="C8" s="311"/>
      <c r="D8" s="313"/>
      <c r="E8" s="305"/>
      <c r="F8" s="185">
        <v>27.87</v>
      </c>
      <c r="G8" s="30" t="s">
        <v>26</v>
      </c>
      <c r="H8" s="202" t="s">
        <v>28</v>
      </c>
      <c r="I8" s="315" t="s">
        <v>487</v>
      </c>
      <c r="J8" s="316"/>
      <c r="K8" s="316" t="s">
        <v>488</v>
      </c>
      <c r="L8" s="317"/>
    </row>
    <row r="9" spans="1:12" ht="29.1" customHeight="1" x14ac:dyDescent="0.25">
      <c r="A9" s="4"/>
      <c r="B9" s="4"/>
      <c r="C9" s="4"/>
      <c r="D9" s="4"/>
      <c r="E9" s="4"/>
      <c r="F9" s="4"/>
      <c r="G9" s="10"/>
      <c r="H9" s="10"/>
      <c r="I9" s="320" t="s">
        <v>486</v>
      </c>
      <c r="J9" s="318"/>
      <c r="K9" s="318" t="s">
        <v>486</v>
      </c>
      <c r="L9" s="319"/>
    </row>
    <row r="10" spans="1:12" ht="29.1" customHeight="1" thickBot="1" x14ac:dyDescent="0.3">
      <c r="A10" s="3">
        <v>1</v>
      </c>
      <c r="B10" s="296" t="s">
        <v>625</v>
      </c>
      <c r="C10" s="296"/>
      <c r="D10" s="296"/>
      <c r="E10" s="8"/>
      <c r="F10" s="8"/>
      <c r="G10" s="11"/>
      <c r="H10" s="203"/>
      <c r="I10" s="321">
        <v>5</v>
      </c>
      <c r="J10" s="322"/>
      <c r="K10" s="322">
        <v>6</v>
      </c>
      <c r="L10" s="323"/>
    </row>
    <row r="11" spans="1:12" ht="29.1" customHeight="1" thickTop="1" x14ac:dyDescent="0.25">
      <c r="A11" s="5" t="s">
        <v>46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12" t="s">
        <v>8</v>
      </c>
      <c r="H11" s="12" t="s">
        <v>9</v>
      </c>
      <c r="I11" s="199"/>
      <c r="K11" s="199"/>
      <c r="L11" s="196"/>
    </row>
    <row r="12" spans="1:12" ht="29.1" customHeight="1" x14ac:dyDescent="0.25">
      <c r="B12" s="6"/>
      <c r="C12" s="6" t="s">
        <v>11</v>
      </c>
      <c r="D12" s="7" t="s">
        <v>624</v>
      </c>
      <c r="E12" s="7" t="s">
        <v>12</v>
      </c>
      <c r="F12" s="6">
        <v>1</v>
      </c>
      <c r="G12" s="34">
        <v>85</v>
      </c>
      <c r="H12" s="13">
        <f>G12*F12</f>
        <v>85</v>
      </c>
      <c r="K12" s="196"/>
      <c r="L12" s="196"/>
    </row>
    <row r="13" spans="1:12" ht="29.1" customHeight="1" x14ac:dyDescent="0.25">
      <c r="A13" s="23"/>
      <c r="B13" s="23"/>
      <c r="C13" s="23"/>
      <c r="D13" s="31"/>
      <c r="E13" s="23"/>
      <c r="F13" s="23"/>
      <c r="G13" s="24"/>
      <c r="H13" s="24"/>
    </row>
    <row r="14" spans="1:12" ht="29.1" customHeight="1" x14ac:dyDescent="0.25">
      <c r="A14" s="1"/>
    </row>
    <row r="15" spans="1:12" ht="29.1" customHeight="1" x14ac:dyDescent="0.25">
      <c r="A15" s="18">
        <v>2</v>
      </c>
      <c r="B15" s="314" t="s">
        <v>61</v>
      </c>
      <c r="C15" s="314"/>
      <c r="D15" s="314"/>
      <c r="E15" s="8"/>
      <c r="F15" s="8"/>
      <c r="G15" s="11"/>
      <c r="H15" s="11"/>
    </row>
    <row r="16" spans="1:12" ht="29.1" customHeight="1" x14ac:dyDescent="0.25">
      <c r="A16" s="1"/>
    </row>
    <row r="17" spans="1:8" ht="29.1" customHeight="1" x14ac:dyDescent="0.25">
      <c r="A17" s="3" t="s">
        <v>34</v>
      </c>
      <c r="B17" s="296" t="s">
        <v>62</v>
      </c>
      <c r="C17" s="296"/>
      <c r="D17" s="296"/>
      <c r="E17" s="8"/>
      <c r="F17" s="8"/>
      <c r="G17" s="11"/>
      <c r="H17" s="11"/>
    </row>
    <row r="18" spans="1:8" ht="29.1" customHeight="1" x14ac:dyDescent="0.25">
      <c r="A18" s="5" t="s">
        <v>87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12" t="s">
        <v>8</v>
      </c>
      <c r="H18" s="12" t="s">
        <v>9</v>
      </c>
    </row>
    <row r="19" spans="1:8" ht="29.1" customHeight="1" x14ac:dyDescent="0.25">
      <c r="A19" s="6" t="s">
        <v>10</v>
      </c>
      <c r="B19" s="6" t="s">
        <v>47</v>
      </c>
      <c r="C19" s="6" t="s">
        <v>11</v>
      </c>
      <c r="D19" s="7" t="s">
        <v>63</v>
      </c>
      <c r="E19" s="6" t="s">
        <v>12</v>
      </c>
      <c r="F19" s="6">
        <v>1</v>
      </c>
      <c r="G19" s="13"/>
      <c r="H19" s="13"/>
    </row>
    <row r="20" spans="1:8" ht="29.1" customHeight="1" x14ac:dyDescent="0.25">
      <c r="A20" s="1" t="s">
        <v>13</v>
      </c>
      <c r="B20" s="16">
        <v>88266</v>
      </c>
      <c r="C20" s="16" t="s">
        <v>6</v>
      </c>
      <c r="D20" s="16" t="s">
        <v>14</v>
      </c>
      <c r="E20" s="16" t="s">
        <v>7</v>
      </c>
      <c r="F20" s="16">
        <f>I10</f>
        <v>5</v>
      </c>
      <c r="G20" s="9">
        <f>K5</f>
        <v>25.5</v>
      </c>
      <c r="H20" s="9">
        <f>G20*F20</f>
        <v>127.5</v>
      </c>
    </row>
    <row r="21" spans="1:8" ht="29.1" customHeight="1" x14ac:dyDescent="0.25">
      <c r="A21" s="1" t="s">
        <v>13</v>
      </c>
      <c r="B21" s="16">
        <v>88264</v>
      </c>
      <c r="C21" s="16" t="s">
        <v>6</v>
      </c>
      <c r="D21" s="16" t="s">
        <v>15</v>
      </c>
      <c r="E21" s="16" t="s">
        <v>7</v>
      </c>
      <c r="F21" s="16">
        <f>I10</f>
        <v>5</v>
      </c>
      <c r="G21" s="9">
        <f>K3</f>
        <v>21.08</v>
      </c>
      <c r="H21" s="9">
        <f>G21*F21</f>
        <v>105.39999999999999</v>
      </c>
    </row>
    <row r="22" spans="1:8" ht="29.1" customHeight="1" x14ac:dyDescent="0.25">
      <c r="A22" s="20" t="s">
        <v>10</v>
      </c>
      <c r="B22" s="20">
        <v>92145</v>
      </c>
      <c r="C22" s="20" t="s">
        <v>6</v>
      </c>
      <c r="D22" s="21" t="s">
        <v>18</v>
      </c>
      <c r="E22" s="20" t="s">
        <v>19</v>
      </c>
      <c r="F22" s="20">
        <f>'ANEXO I - Cidades'!D4</f>
        <v>1.67</v>
      </c>
      <c r="G22" s="22">
        <f>K6</f>
        <v>94.26</v>
      </c>
      <c r="H22" s="22">
        <f>G22*F22</f>
        <v>157.41419999999999</v>
      </c>
    </row>
    <row r="23" spans="1:8" ht="29.1" customHeight="1" x14ac:dyDescent="0.25">
      <c r="G23" s="15" t="s">
        <v>17</v>
      </c>
      <c r="H23" s="14">
        <f>SUM(H20:H22)</f>
        <v>390.31419999999997</v>
      </c>
    </row>
    <row r="24" spans="1:8" ht="29.1" customHeight="1" x14ac:dyDescent="0.25">
      <c r="G24" s="15"/>
      <c r="H24" s="14"/>
    </row>
    <row r="25" spans="1:8" ht="29.1" customHeight="1" x14ac:dyDescent="0.25">
      <c r="A25" s="1"/>
      <c r="G25" s="15"/>
      <c r="H25" s="14"/>
    </row>
    <row r="26" spans="1:8" ht="29.1" customHeight="1" x14ac:dyDescent="0.25">
      <c r="A26" s="3" t="s">
        <v>35</v>
      </c>
      <c r="B26" s="296" t="s">
        <v>64</v>
      </c>
      <c r="C26" s="296"/>
      <c r="D26" s="296"/>
      <c r="E26" s="8"/>
      <c r="F26" s="8"/>
      <c r="G26" s="11"/>
      <c r="H26" s="11"/>
    </row>
    <row r="27" spans="1:8" ht="29.1" customHeight="1" x14ac:dyDescent="0.25">
      <c r="A27" s="5" t="s">
        <v>88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12" t="s">
        <v>8</v>
      </c>
      <c r="H27" s="12" t="s">
        <v>9</v>
      </c>
    </row>
    <row r="28" spans="1:8" ht="29.1" customHeight="1" x14ac:dyDescent="0.25">
      <c r="A28" s="6" t="s">
        <v>10</v>
      </c>
      <c r="B28" s="6" t="s">
        <v>48</v>
      </c>
      <c r="C28" s="6" t="s">
        <v>11</v>
      </c>
      <c r="D28" s="7" t="s">
        <v>108</v>
      </c>
      <c r="E28" s="6" t="s">
        <v>12</v>
      </c>
      <c r="F28" s="6">
        <v>1</v>
      </c>
      <c r="G28" s="13"/>
      <c r="H28" s="13"/>
    </row>
    <row r="29" spans="1:8" ht="29.1" customHeight="1" x14ac:dyDescent="0.25">
      <c r="A29" s="1" t="s">
        <v>13</v>
      </c>
      <c r="B29" s="16">
        <v>88266</v>
      </c>
      <c r="C29" s="16" t="s">
        <v>6</v>
      </c>
      <c r="D29" s="16" t="s">
        <v>14</v>
      </c>
      <c r="E29" s="16" t="s">
        <v>7</v>
      </c>
      <c r="F29" s="16">
        <f>I10</f>
        <v>5</v>
      </c>
      <c r="G29" s="9">
        <f>K5</f>
        <v>25.5</v>
      </c>
      <c r="H29" s="9">
        <f>G29*F29</f>
        <v>127.5</v>
      </c>
    </row>
    <row r="30" spans="1:8" ht="29.1" customHeight="1" x14ac:dyDescent="0.25">
      <c r="A30" s="1" t="s">
        <v>13</v>
      </c>
      <c r="B30" s="16">
        <v>88264</v>
      </c>
      <c r="C30" s="16" t="s">
        <v>6</v>
      </c>
      <c r="D30" s="16" t="s">
        <v>15</v>
      </c>
      <c r="E30" s="16" t="s">
        <v>7</v>
      </c>
      <c r="F30" s="16">
        <f>I10</f>
        <v>5</v>
      </c>
      <c r="G30" s="9">
        <f>K3</f>
        <v>21.08</v>
      </c>
      <c r="H30" s="9">
        <f>G30*F30</f>
        <v>105.39999999999999</v>
      </c>
    </row>
    <row r="31" spans="1:8" ht="29.1" customHeight="1" x14ac:dyDescent="0.25">
      <c r="A31" s="20" t="s">
        <v>10</v>
      </c>
      <c r="B31" s="20">
        <v>92145</v>
      </c>
      <c r="C31" s="20" t="s">
        <v>6</v>
      </c>
      <c r="D31" s="21" t="s">
        <v>18</v>
      </c>
      <c r="E31" s="20" t="s">
        <v>19</v>
      </c>
      <c r="F31" s="20">
        <f>'ANEXO I - Cidades'!D6</f>
        <v>3.2</v>
      </c>
      <c r="G31" s="22">
        <f>K6</f>
        <v>94.26</v>
      </c>
      <c r="H31" s="22">
        <f>G31*F31</f>
        <v>301.63200000000001</v>
      </c>
    </row>
    <row r="32" spans="1:8" ht="29.1" customHeight="1" x14ac:dyDescent="0.25">
      <c r="A32" s="21" t="s">
        <v>13</v>
      </c>
      <c r="B32" s="20">
        <v>88266</v>
      </c>
      <c r="C32" s="20" t="s">
        <v>6</v>
      </c>
      <c r="D32" s="21" t="s">
        <v>60</v>
      </c>
      <c r="E32" s="20" t="s">
        <v>7</v>
      </c>
      <c r="F32" s="20">
        <f>'ANEXO I - Cidades'!D6</f>
        <v>3.2</v>
      </c>
      <c r="G32" s="22">
        <f>G29</f>
        <v>25.5</v>
      </c>
      <c r="H32" s="22">
        <f>G32*F32</f>
        <v>81.600000000000009</v>
      </c>
    </row>
    <row r="33" spans="1:8" ht="29.1" customHeight="1" x14ac:dyDescent="0.25">
      <c r="A33" s="1"/>
      <c r="G33" s="15" t="s">
        <v>17</v>
      </c>
      <c r="H33" s="14">
        <f>SUM(H29:H32)</f>
        <v>616.13199999999995</v>
      </c>
    </row>
    <row r="34" spans="1:8" ht="29.1" customHeight="1" x14ac:dyDescent="0.25">
      <c r="A34" s="1"/>
      <c r="G34" s="15"/>
      <c r="H34" s="14"/>
    </row>
    <row r="35" spans="1:8" ht="29.1" customHeight="1" x14ac:dyDescent="0.25">
      <c r="A35" s="1"/>
      <c r="G35" s="15"/>
      <c r="H35" s="14"/>
    </row>
    <row r="36" spans="1:8" ht="29.1" customHeight="1" x14ac:dyDescent="0.25">
      <c r="A36" s="3" t="s">
        <v>36</v>
      </c>
      <c r="B36" s="296" t="s">
        <v>65</v>
      </c>
      <c r="C36" s="296"/>
      <c r="D36" s="296"/>
      <c r="E36" s="8"/>
      <c r="F36" s="8"/>
      <c r="G36" s="11"/>
      <c r="H36" s="11"/>
    </row>
    <row r="37" spans="1:8" ht="29.1" customHeight="1" x14ac:dyDescent="0.25">
      <c r="A37" s="5" t="s">
        <v>89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12" t="s">
        <v>8</v>
      </c>
      <c r="H37" s="12" t="s">
        <v>9</v>
      </c>
    </row>
    <row r="38" spans="1:8" ht="29.1" customHeight="1" x14ac:dyDescent="0.25">
      <c r="A38" s="6" t="s">
        <v>10</v>
      </c>
      <c r="B38" s="6" t="s">
        <v>49</v>
      </c>
      <c r="C38" s="6" t="s">
        <v>11</v>
      </c>
      <c r="D38" s="7" t="s">
        <v>108</v>
      </c>
      <c r="E38" s="6" t="s">
        <v>12</v>
      </c>
      <c r="F38" s="6">
        <v>1</v>
      </c>
      <c r="G38" s="13"/>
      <c r="H38" s="13"/>
    </row>
    <row r="39" spans="1:8" ht="29.1" customHeight="1" x14ac:dyDescent="0.25">
      <c r="A39" s="1" t="s">
        <v>13</v>
      </c>
      <c r="B39" s="16">
        <v>88266</v>
      </c>
      <c r="C39" s="16" t="s">
        <v>6</v>
      </c>
      <c r="D39" s="16" t="s">
        <v>14</v>
      </c>
      <c r="E39" s="16" t="s">
        <v>7</v>
      </c>
      <c r="F39" s="16">
        <f>I10</f>
        <v>5</v>
      </c>
      <c r="G39" s="9">
        <f>K5</f>
        <v>25.5</v>
      </c>
      <c r="H39" s="9">
        <f>G39*F39</f>
        <v>127.5</v>
      </c>
    </row>
    <row r="40" spans="1:8" ht="29.1" customHeight="1" x14ac:dyDescent="0.25">
      <c r="A40" s="1" t="s">
        <v>13</v>
      </c>
      <c r="B40" s="16">
        <v>88264</v>
      </c>
      <c r="C40" s="16" t="s">
        <v>6</v>
      </c>
      <c r="D40" s="16" t="s">
        <v>15</v>
      </c>
      <c r="E40" s="16" t="s">
        <v>7</v>
      </c>
      <c r="F40" s="16">
        <f>I10</f>
        <v>5</v>
      </c>
      <c r="G40" s="9">
        <f>K3</f>
        <v>21.08</v>
      </c>
      <c r="H40" s="9">
        <f>G40*F40</f>
        <v>105.39999999999999</v>
      </c>
    </row>
    <row r="41" spans="1:8" ht="29.1" customHeight="1" x14ac:dyDescent="0.25">
      <c r="A41" s="20" t="s">
        <v>10</v>
      </c>
      <c r="B41" s="20">
        <v>92145</v>
      </c>
      <c r="C41" s="20" t="s">
        <v>6</v>
      </c>
      <c r="D41" s="21" t="s">
        <v>18</v>
      </c>
      <c r="E41" s="20" t="s">
        <v>19</v>
      </c>
      <c r="F41" s="20">
        <f>'ANEXO I - Cidades'!D5</f>
        <v>1.7</v>
      </c>
      <c r="G41" s="22">
        <f>K6</f>
        <v>94.26</v>
      </c>
      <c r="H41" s="22">
        <f>G41*F41</f>
        <v>160.24200000000002</v>
      </c>
    </row>
    <row r="42" spans="1:8" ht="29.1" customHeight="1" x14ac:dyDescent="0.25">
      <c r="A42" s="21" t="s">
        <v>13</v>
      </c>
      <c r="B42" s="20">
        <v>88266</v>
      </c>
      <c r="C42" s="20" t="s">
        <v>6</v>
      </c>
      <c r="D42" s="21" t="str">
        <f>D32</f>
        <v>ELETROTECNICO EM DESLOCAMENTO</v>
      </c>
      <c r="E42" s="20" t="s">
        <v>7</v>
      </c>
      <c r="F42" s="20">
        <f>'ANEXO I - Cidades'!D5</f>
        <v>1.7</v>
      </c>
      <c r="G42" s="22">
        <f>G39</f>
        <v>25.5</v>
      </c>
      <c r="H42" s="22">
        <f>G42*F42</f>
        <v>43.35</v>
      </c>
    </row>
    <row r="43" spans="1:8" ht="29.1" customHeight="1" x14ac:dyDescent="0.25">
      <c r="G43" s="15" t="s">
        <v>17</v>
      </c>
      <c r="H43" s="14">
        <f>SUM(H39:H42)</f>
        <v>436.49200000000002</v>
      </c>
    </row>
    <row r="44" spans="1:8" ht="29.1" customHeight="1" x14ac:dyDescent="0.25">
      <c r="G44" s="15"/>
      <c r="H44" s="14"/>
    </row>
    <row r="45" spans="1:8" ht="29.1" customHeight="1" x14ac:dyDescent="0.25">
      <c r="G45" s="15"/>
      <c r="H45" s="14"/>
    </row>
    <row r="46" spans="1:8" ht="29.1" customHeight="1" x14ac:dyDescent="0.25">
      <c r="A46" s="3" t="s">
        <v>90</v>
      </c>
      <c r="B46" s="296" t="s">
        <v>66</v>
      </c>
      <c r="C46" s="296"/>
      <c r="D46" s="296"/>
      <c r="E46" s="8"/>
      <c r="F46" s="8"/>
      <c r="G46" s="11"/>
      <c r="H46" s="11"/>
    </row>
    <row r="47" spans="1:8" ht="29.1" customHeight="1" x14ac:dyDescent="0.25">
      <c r="A47" s="5" t="s">
        <v>91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12" t="s">
        <v>8</v>
      </c>
      <c r="H47" s="12" t="s">
        <v>9</v>
      </c>
    </row>
    <row r="48" spans="1:8" ht="29.1" customHeight="1" x14ac:dyDescent="0.25">
      <c r="A48" s="6" t="s">
        <v>10</v>
      </c>
      <c r="B48" s="6" t="s">
        <v>50</v>
      </c>
      <c r="C48" s="6" t="s">
        <v>11</v>
      </c>
      <c r="D48" s="7" t="s">
        <v>109</v>
      </c>
      <c r="E48" s="6" t="s">
        <v>12</v>
      </c>
      <c r="F48" s="6">
        <v>1</v>
      </c>
      <c r="G48" s="13"/>
      <c r="H48" s="13"/>
    </row>
    <row r="49" spans="1:8" ht="29.1" customHeight="1" x14ac:dyDescent="0.25">
      <c r="A49" s="1" t="s">
        <v>13</v>
      </c>
      <c r="B49" s="16">
        <v>88266</v>
      </c>
      <c r="C49" s="16" t="s">
        <v>6</v>
      </c>
      <c r="D49" s="16" t="s">
        <v>14</v>
      </c>
      <c r="E49" s="16" t="s">
        <v>7</v>
      </c>
      <c r="F49" s="16">
        <f>I10</f>
        <v>5</v>
      </c>
      <c r="G49" s="9">
        <f>K5</f>
        <v>25.5</v>
      </c>
      <c r="H49" s="9">
        <f>G49*F49</f>
        <v>127.5</v>
      </c>
    </row>
    <row r="50" spans="1:8" ht="29.1" customHeight="1" x14ac:dyDescent="0.25">
      <c r="A50" s="1" t="s">
        <v>13</v>
      </c>
      <c r="B50" s="16">
        <v>88264</v>
      </c>
      <c r="C50" s="16" t="s">
        <v>6</v>
      </c>
      <c r="D50" s="16" t="s">
        <v>15</v>
      </c>
      <c r="E50" s="16" t="s">
        <v>7</v>
      </c>
      <c r="F50" s="16">
        <f>I10</f>
        <v>5</v>
      </c>
      <c r="G50" s="9">
        <f>K3</f>
        <v>21.08</v>
      </c>
      <c r="H50" s="9">
        <f>G50*F50</f>
        <v>105.39999999999999</v>
      </c>
    </row>
    <row r="51" spans="1:8" ht="29.1" customHeight="1" x14ac:dyDescent="0.25">
      <c r="A51" s="20" t="s">
        <v>10</v>
      </c>
      <c r="B51" s="20">
        <v>92145</v>
      </c>
      <c r="C51" s="20" t="s">
        <v>6</v>
      </c>
      <c r="D51" s="21" t="s">
        <v>18</v>
      </c>
      <c r="E51" s="20" t="s">
        <v>19</v>
      </c>
      <c r="F51" s="20">
        <f>'ANEXO I - Cidades'!D7</f>
        <v>2.35</v>
      </c>
      <c r="G51" s="22">
        <f>K6</f>
        <v>94.26</v>
      </c>
      <c r="H51" s="22">
        <f>G51*F51</f>
        <v>221.51100000000002</v>
      </c>
    </row>
    <row r="52" spans="1:8" ht="29.1" customHeight="1" x14ac:dyDescent="0.25">
      <c r="A52" s="21" t="s">
        <v>13</v>
      </c>
      <c r="B52" s="20">
        <v>88266</v>
      </c>
      <c r="C52" s="20" t="s">
        <v>6</v>
      </c>
      <c r="D52" s="21" t="str">
        <f>D42</f>
        <v>ELETROTECNICO EM DESLOCAMENTO</v>
      </c>
      <c r="E52" s="20" t="s">
        <v>7</v>
      </c>
      <c r="F52" s="20">
        <f>'ANEXO I - Cidades'!D7</f>
        <v>2.35</v>
      </c>
      <c r="G52" s="22">
        <f>G49</f>
        <v>25.5</v>
      </c>
      <c r="H52" s="22">
        <f>G52*F52</f>
        <v>59.925000000000004</v>
      </c>
    </row>
    <row r="53" spans="1:8" ht="29.1" customHeight="1" x14ac:dyDescent="0.25">
      <c r="G53" s="15" t="s">
        <v>17</v>
      </c>
      <c r="H53" s="14">
        <f>SUM(H49:H52)</f>
        <v>514.33600000000001</v>
      </c>
    </row>
    <row r="54" spans="1:8" ht="29.1" customHeight="1" x14ac:dyDescent="0.25">
      <c r="G54" s="15"/>
      <c r="H54" s="14"/>
    </row>
    <row r="55" spans="1:8" ht="29.1" customHeight="1" x14ac:dyDescent="0.25">
      <c r="G55" s="15"/>
      <c r="H55" s="14"/>
    </row>
    <row r="56" spans="1:8" ht="29.1" customHeight="1" x14ac:dyDescent="0.25">
      <c r="A56" s="3" t="s">
        <v>92</v>
      </c>
      <c r="B56" s="296" t="s">
        <v>67</v>
      </c>
      <c r="C56" s="296"/>
      <c r="D56" s="296"/>
      <c r="E56" s="8"/>
      <c r="F56" s="8"/>
      <c r="G56" s="11"/>
      <c r="H56" s="11"/>
    </row>
    <row r="57" spans="1:8" ht="29.1" customHeight="1" x14ac:dyDescent="0.25">
      <c r="A57" s="5" t="s">
        <v>93</v>
      </c>
      <c r="B57" s="5" t="s">
        <v>1</v>
      </c>
      <c r="C57" s="5" t="s">
        <v>2</v>
      </c>
      <c r="D57" s="5" t="s">
        <v>3</v>
      </c>
      <c r="E57" s="5" t="s">
        <v>4</v>
      </c>
      <c r="F57" s="5" t="s">
        <v>5</v>
      </c>
      <c r="G57" s="12" t="s">
        <v>8</v>
      </c>
      <c r="H57" s="12" t="s">
        <v>9</v>
      </c>
    </row>
    <row r="58" spans="1:8" ht="29.1" customHeight="1" x14ac:dyDescent="0.25">
      <c r="A58" s="6" t="s">
        <v>10</v>
      </c>
      <c r="B58" s="6" t="s">
        <v>51</v>
      </c>
      <c r="C58" s="6" t="s">
        <v>11</v>
      </c>
      <c r="D58" s="7" t="s">
        <v>68</v>
      </c>
      <c r="E58" s="6" t="s">
        <v>12</v>
      </c>
      <c r="F58" s="6">
        <v>1</v>
      </c>
      <c r="G58" s="13"/>
      <c r="H58" s="13"/>
    </row>
    <row r="59" spans="1:8" ht="29.1" customHeight="1" x14ac:dyDescent="0.25">
      <c r="A59" s="1" t="s">
        <v>13</v>
      </c>
      <c r="B59" s="16">
        <v>88266</v>
      </c>
      <c r="C59" s="16" t="s">
        <v>6</v>
      </c>
      <c r="D59" s="16" t="s">
        <v>14</v>
      </c>
      <c r="E59" s="16" t="s">
        <v>7</v>
      </c>
      <c r="F59" s="16">
        <f>I10</f>
        <v>5</v>
      </c>
      <c r="G59" s="9">
        <f>K5</f>
        <v>25.5</v>
      </c>
      <c r="H59" s="9">
        <f>G59*F59</f>
        <v>127.5</v>
      </c>
    </row>
    <row r="60" spans="1:8" ht="29.1" customHeight="1" x14ac:dyDescent="0.25">
      <c r="A60" s="1" t="s">
        <v>13</v>
      </c>
      <c r="B60" s="16">
        <v>88264</v>
      </c>
      <c r="C60" s="16" t="s">
        <v>6</v>
      </c>
      <c r="D60" s="16" t="s">
        <v>15</v>
      </c>
      <c r="E60" s="16" t="s">
        <v>7</v>
      </c>
      <c r="F60" s="16">
        <f>I10</f>
        <v>5</v>
      </c>
      <c r="G60" s="9">
        <f>K3</f>
        <v>21.08</v>
      </c>
      <c r="H60" s="9">
        <f>G60*F60</f>
        <v>105.39999999999999</v>
      </c>
    </row>
    <row r="61" spans="1:8" ht="29.1" customHeight="1" x14ac:dyDescent="0.25">
      <c r="A61" s="20" t="s">
        <v>10</v>
      </c>
      <c r="B61" s="20">
        <v>92145</v>
      </c>
      <c r="C61" s="20" t="s">
        <v>6</v>
      </c>
      <c r="D61" s="21" t="s">
        <v>18</v>
      </c>
      <c r="E61" s="20" t="s">
        <v>19</v>
      </c>
      <c r="F61" s="20">
        <f>'ANEXO I - Cidades'!D3</f>
        <v>3.8</v>
      </c>
      <c r="G61" s="22">
        <f>K6</f>
        <v>94.26</v>
      </c>
      <c r="H61" s="22">
        <f>G61*F61</f>
        <v>358.18799999999999</v>
      </c>
    </row>
    <row r="62" spans="1:8" ht="29.1" customHeight="1" x14ac:dyDescent="0.25">
      <c r="A62" s="21" t="s">
        <v>13</v>
      </c>
      <c r="B62" s="20">
        <v>88266</v>
      </c>
      <c r="C62" s="20" t="s">
        <v>6</v>
      </c>
      <c r="D62" s="21" t="str">
        <f>D52</f>
        <v>ELETROTECNICO EM DESLOCAMENTO</v>
      </c>
      <c r="E62" s="20" t="s">
        <v>7</v>
      </c>
      <c r="F62" s="20">
        <f>'ANEXO I - Cidades'!D3</f>
        <v>3.8</v>
      </c>
      <c r="G62" s="22">
        <f>K5</f>
        <v>25.5</v>
      </c>
      <c r="H62" s="22">
        <f>G62*F62</f>
        <v>96.899999999999991</v>
      </c>
    </row>
    <row r="63" spans="1:8" ht="29.1" customHeight="1" x14ac:dyDescent="0.25">
      <c r="G63" s="15" t="s">
        <v>17</v>
      </c>
      <c r="H63" s="14">
        <f>SUM(H59:H62)</f>
        <v>687.98799999999994</v>
      </c>
    </row>
    <row r="64" spans="1:8" ht="29.1" customHeight="1" x14ac:dyDescent="0.25">
      <c r="G64" s="15"/>
      <c r="H64" s="14"/>
    </row>
    <row r="65" spans="1:8" s="188" customFormat="1" ht="29.1" customHeight="1" x14ac:dyDescent="0.25">
      <c r="G65" s="15"/>
      <c r="H65" s="14"/>
    </row>
    <row r="66" spans="1:8" s="188" customFormat="1" ht="28.5" customHeight="1" x14ac:dyDescent="0.25">
      <c r="A66" s="3" t="s">
        <v>409</v>
      </c>
      <c r="B66" s="296" t="s">
        <v>406</v>
      </c>
      <c r="C66" s="296"/>
      <c r="D66" s="296"/>
      <c r="E66" s="8"/>
      <c r="F66" s="8"/>
      <c r="G66" s="11"/>
      <c r="H66" s="11"/>
    </row>
    <row r="67" spans="1:8" s="188" customFormat="1" ht="29.1" customHeight="1" x14ac:dyDescent="0.25">
      <c r="A67" s="5" t="s">
        <v>410</v>
      </c>
      <c r="B67" s="5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12" t="s">
        <v>8</v>
      </c>
      <c r="H67" s="12" t="s">
        <v>9</v>
      </c>
    </row>
    <row r="68" spans="1:8" s="188" customFormat="1" ht="29.1" customHeight="1" x14ac:dyDescent="0.25">
      <c r="A68" s="6" t="s">
        <v>10</v>
      </c>
      <c r="B68" s="6" t="s">
        <v>414</v>
      </c>
      <c r="C68" s="6" t="s">
        <v>11</v>
      </c>
      <c r="D68" s="7" t="s">
        <v>108</v>
      </c>
      <c r="E68" s="6" t="s">
        <v>12</v>
      </c>
      <c r="F68" s="6">
        <v>1</v>
      </c>
      <c r="G68" s="13"/>
      <c r="H68" s="13"/>
    </row>
    <row r="69" spans="1:8" s="188" customFormat="1" ht="29.1" customHeight="1" x14ac:dyDescent="0.25">
      <c r="A69" s="187" t="s">
        <v>13</v>
      </c>
      <c r="B69" s="188">
        <v>88266</v>
      </c>
      <c r="C69" s="188" t="s">
        <v>6</v>
      </c>
      <c r="D69" s="188" t="s">
        <v>14</v>
      </c>
      <c r="E69" s="188" t="s">
        <v>7</v>
      </c>
      <c r="F69" s="188">
        <f>I10</f>
        <v>5</v>
      </c>
      <c r="G69" s="9">
        <f>K5</f>
        <v>25.5</v>
      </c>
      <c r="H69" s="9">
        <f>G69*F69</f>
        <v>127.5</v>
      </c>
    </row>
    <row r="70" spans="1:8" s="188" customFormat="1" ht="29.1" customHeight="1" x14ac:dyDescent="0.25">
      <c r="A70" s="187" t="s">
        <v>13</v>
      </c>
      <c r="B70" s="188">
        <v>88264</v>
      </c>
      <c r="C70" s="188" t="s">
        <v>6</v>
      </c>
      <c r="D70" s="188" t="s">
        <v>15</v>
      </c>
      <c r="E70" s="188" t="s">
        <v>7</v>
      </c>
      <c r="F70" s="188">
        <f>I10</f>
        <v>5</v>
      </c>
      <c r="G70" s="9">
        <f>K3</f>
        <v>21.08</v>
      </c>
      <c r="H70" s="9">
        <f>G70*F70</f>
        <v>105.39999999999999</v>
      </c>
    </row>
    <row r="71" spans="1:8" s="188" customFormat="1" ht="29.1" customHeight="1" x14ac:dyDescent="0.25">
      <c r="A71" s="20" t="s">
        <v>10</v>
      </c>
      <c r="B71" s="20">
        <v>92145</v>
      </c>
      <c r="C71" s="20" t="s">
        <v>6</v>
      </c>
      <c r="D71" s="21" t="s">
        <v>18</v>
      </c>
      <c r="E71" s="20" t="s">
        <v>19</v>
      </c>
      <c r="F71" s="20">
        <f>'ANEXO I - Cidades'!D12</f>
        <v>12</v>
      </c>
      <c r="G71" s="22">
        <f>K6</f>
        <v>94.26</v>
      </c>
      <c r="H71" s="22">
        <f>G71*F71</f>
        <v>1131.1200000000001</v>
      </c>
    </row>
    <row r="72" spans="1:8" s="188" customFormat="1" ht="29.1" customHeight="1" x14ac:dyDescent="0.25">
      <c r="A72" s="21" t="s">
        <v>13</v>
      </c>
      <c r="B72" s="20">
        <v>88266</v>
      </c>
      <c r="C72" s="20" t="s">
        <v>6</v>
      </c>
      <c r="D72" s="21" t="s">
        <v>60</v>
      </c>
      <c r="E72" s="20" t="s">
        <v>7</v>
      </c>
      <c r="F72" s="20">
        <f>'ANEXO I - Cidades'!D12</f>
        <v>12</v>
      </c>
      <c r="G72" s="22">
        <f>G69</f>
        <v>25.5</v>
      </c>
      <c r="H72" s="22">
        <f>G72*F72</f>
        <v>306</v>
      </c>
    </row>
    <row r="73" spans="1:8" s="188" customFormat="1" ht="29.1" customHeight="1" x14ac:dyDescent="0.25">
      <c r="A73" s="191" t="s">
        <v>408</v>
      </c>
      <c r="B73" s="191"/>
      <c r="C73" s="191" t="s">
        <v>11</v>
      </c>
      <c r="D73" s="192" t="s">
        <v>407</v>
      </c>
      <c r="E73" s="191" t="s">
        <v>12</v>
      </c>
      <c r="F73" s="191">
        <v>2</v>
      </c>
      <c r="G73" s="193">
        <v>80</v>
      </c>
      <c r="H73" s="22">
        <f>G73*F73</f>
        <v>160</v>
      </c>
    </row>
    <row r="74" spans="1:8" s="188" customFormat="1" ht="29.1" customHeight="1" x14ac:dyDescent="0.25">
      <c r="G74" s="15" t="s">
        <v>17</v>
      </c>
      <c r="H74" s="14">
        <f>SUM(H69:H73)</f>
        <v>1830.02</v>
      </c>
    </row>
    <row r="75" spans="1:8" s="188" customFormat="1" ht="29.1" customHeight="1" x14ac:dyDescent="0.25">
      <c r="G75" s="15"/>
      <c r="H75" s="14"/>
    </row>
    <row r="76" spans="1:8" s="188" customFormat="1" ht="29.1" customHeight="1" x14ac:dyDescent="0.25">
      <c r="A76" s="3" t="s">
        <v>412</v>
      </c>
      <c r="B76" s="296" t="s">
        <v>411</v>
      </c>
      <c r="C76" s="296"/>
      <c r="D76" s="296"/>
      <c r="E76" s="8"/>
      <c r="F76" s="8"/>
      <c r="G76" s="11"/>
      <c r="H76" s="11"/>
    </row>
    <row r="77" spans="1:8" s="188" customFormat="1" ht="29.1" customHeight="1" x14ac:dyDescent="0.25">
      <c r="A77" s="5" t="s">
        <v>413</v>
      </c>
      <c r="B77" s="5" t="s">
        <v>1</v>
      </c>
      <c r="C77" s="5" t="s">
        <v>2</v>
      </c>
      <c r="D77" s="5" t="s">
        <v>3</v>
      </c>
      <c r="E77" s="5" t="s">
        <v>4</v>
      </c>
      <c r="F77" s="5" t="s">
        <v>5</v>
      </c>
      <c r="G77" s="12" t="s">
        <v>8</v>
      </c>
      <c r="H77" s="12" t="s">
        <v>9</v>
      </c>
    </row>
    <row r="78" spans="1:8" s="188" customFormat="1" ht="29.1" customHeight="1" x14ac:dyDescent="0.25">
      <c r="A78" s="6" t="s">
        <v>10</v>
      </c>
      <c r="B78" s="6" t="s">
        <v>415</v>
      </c>
      <c r="C78" s="6" t="s">
        <v>11</v>
      </c>
      <c r="D78" s="7" t="s">
        <v>108</v>
      </c>
      <c r="E78" s="6" t="s">
        <v>12</v>
      </c>
      <c r="F78" s="6">
        <v>1</v>
      </c>
      <c r="G78" s="13"/>
      <c r="H78" s="13"/>
    </row>
    <row r="79" spans="1:8" s="188" customFormat="1" ht="29.1" customHeight="1" x14ac:dyDescent="0.25">
      <c r="A79" s="187" t="s">
        <v>13</v>
      </c>
      <c r="B79" s="188">
        <v>88266</v>
      </c>
      <c r="C79" s="188" t="s">
        <v>6</v>
      </c>
      <c r="D79" s="188" t="s">
        <v>14</v>
      </c>
      <c r="E79" s="188" t="s">
        <v>7</v>
      </c>
      <c r="F79" s="188">
        <f>I10</f>
        <v>5</v>
      </c>
      <c r="G79" s="9">
        <f>K5</f>
        <v>25.5</v>
      </c>
      <c r="H79" s="9">
        <f>G79*F79</f>
        <v>127.5</v>
      </c>
    </row>
    <row r="80" spans="1:8" s="188" customFormat="1" ht="29.1" customHeight="1" x14ac:dyDescent="0.25">
      <c r="A80" s="187" t="s">
        <v>13</v>
      </c>
      <c r="B80" s="188">
        <v>88264</v>
      </c>
      <c r="C80" s="188" t="s">
        <v>6</v>
      </c>
      <c r="D80" s="188" t="s">
        <v>15</v>
      </c>
      <c r="E80" s="188" t="s">
        <v>7</v>
      </c>
      <c r="F80" s="188">
        <f>I10</f>
        <v>5</v>
      </c>
      <c r="G80" s="9">
        <f>K3</f>
        <v>21.08</v>
      </c>
      <c r="H80" s="9">
        <f>G80*F80</f>
        <v>105.39999999999999</v>
      </c>
    </row>
    <row r="81" spans="1:8" s="188" customFormat="1" ht="29.1" customHeight="1" x14ac:dyDescent="0.25">
      <c r="A81" s="20" t="s">
        <v>10</v>
      </c>
      <c r="B81" s="20">
        <v>92145</v>
      </c>
      <c r="C81" s="20" t="s">
        <v>6</v>
      </c>
      <c r="D81" s="21" t="s">
        <v>18</v>
      </c>
      <c r="E81" s="20" t="s">
        <v>19</v>
      </c>
      <c r="F81" s="194">
        <f>'ANEXO I - Cidades'!D13</f>
        <v>9.83</v>
      </c>
      <c r="G81" s="22">
        <f>K6</f>
        <v>94.26</v>
      </c>
      <c r="H81" s="22">
        <f>G81*F81</f>
        <v>926.57580000000007</v>
      </c>
    </row>
    <row r="82" spans="1:8" s="188" customFormat="1" ht="29.1" customHeight="1" x14ac:dyDescent="0.25">
      <c r="A82" s="21" t="s">
        <v>13</v>
      </c>
      <c r="B82" s="20">
        <v>88266</v>
      </c>
      <c r="C82" s="20" t="s">
        <v>6</v>
      </c>
      <c r="D82" s="21" t="s">
        <v>60</v>
      </c>
      <c r="E82" s="20" t="s">
        <v>7</v>
      </c>
      <c r="F82" s="20">
        <f>'ANEXO I - Cidades'!D13</f>
        <v>9.83</v>
      </c>
      <c r="G82" s="22">
        <f>G79</f>
        <v>25.5</v>
      </c>
      <c r="H82" s="22">
        <f>G82*F82</f>
        <v>250.66499999999999</v>
      </c>
    </row>
    <row r="83" spans="1:8" s="188" customFormat="1" ht="29.1" customHeight="1" x14ac:dyDescent="0.25">
      <c r="A83" s="191" t="s">
        <v>408</v>
      </c>
      <c r="B83" s="191"/>
      <c r="C83" s="191" t="s">
        <v>11</v>
      </c>
      <c r="D83" s="192" t="s">
        <v>407</v>
      </c>
      <c r="E83" s="191" t="s">
        <v>12</v>
      </c>
      <c r="F83" s="191">
        <v>2</v>
      </c>
      <c r="G83" s="193">
        <v>80</v>
      </c>
      <c r="H83" s="22">
        <f>G83*F83</f>
        <v>160</v>
      </c>
    </row>
    <row r="84" spans="1:8" s="188" customFormat="1" ht="29.1" customHeight="1" x14ac:dyDescent="0.25">
      <c r="A84" s="187"/>
      <c r="G84" s="15" t="s">
        <v>17</v>
      </c>
      <c r="H84" s="14">
        <f>SUM(H79:H83)</f>
        <v>1570.1408000000001</v>
      </c>
    </row>
    <row r="85" spans="1:8" s="188" customFormat="1" ht="29.1" customHeight="1" x14ac:dyDescent="0.25">
      <c r="G85" s="15"/>
      <c r="H85" s="14"/>
    </row>
    <row r="86" spans="1:8" s="188" customFormat="1" ht="29.1" customHeight="1" x14ac:dyDescent="0.25">
      <c r="A86" s="3" t="s">
        <v>417</v>
      </c>
      <c r="B86" s="296" t="s">
        <v>416</v>
      </c>
      <c r="C86" s="296"/>
      <c r="D86" s="296"/>
      <c r="E86" s="8"/>
      <c r="F86" s="8"/>
      <c r="G86" s="11"/>
      <c r="H86" s="11"/>
    </row>
    <row r="87" spans="1:8" s="188" customFormat="1" ht="29.1" customHeight="1" x14ac:dyDescent="0.25">
      <c r="A87" s="5" t="s">
        <v>418</v>
      </c>
      <c r="B87" s="5" t="s">
        <v>1</v>
      </c>
      <c r="C87" s="5" t="s">
        <v>2</v>
      </c>
      <c r="D87" s="5" t="s">
        <v>3</v>
      </c>
      <c r="E87" s="5" t="s">
        <v>4</v>
      </c>
      <c r="F87" s="5" t="s">
        <v>5</v>
      </c>
      <c r="G87" s="12" t="s">
        <v>8</v>
      </c>
      <c r="H87" s="12" t="s">
        <v>9</v>
      </c>
    </row>
    <row r="88" spans="1:8" s="188" customFormat="1" ht="29.1" customHeight="1" x14ac:dyDescent="0.25">
      <c r="A88" s="6" t="s">
        <v>10</v>
      </c>
      <c r="B88" s="6" t="s">
        <v>419</v>
      </c>
      <c r="C88" s="6" t="s">
        <v>11</v>
      </c>
      <c r="D88" s="7" t="s">
        <v>108</v>
      </c>
      <c r="E88" s="6" t="s">
        <v>12</v>
      </c>
      <c r="F88" s="6">
        <v>1</v>
      </c>
      <c r="G88" s="13"/>
      <c r="H88" s="13"/>
    </row>
    <row r="89" spans="1:8" s="188" customFormat="1" ht="29.1" customHeight="1" x14ac:dyDescent="0.25">
      <c r="A89" s="187" t="s">
        <v>13</v>
      </c>
      <c r="B89" s="188">
        <v>88266</v>
      </c>
      <c r="C89" s="188" t="s">
        <v>6</v>
      </c>
      <c r="D89" s="188" t="s">
        <v>14</v>
      </c>
      <c r="E89" s="188" t="s">
        <v>7</v>
      </c>
      <c r="F89" s="188">
        <f>I10</f>
        <v>5</v>
      </c>
      <c r="G89" s="9">
        <f>K5</f>
        <v>25.5</v>
      </c>
      <c r="H89" s="9">
        <f>G89*F89</f>
        <v>127.5</v>
      </c>
    </row>
    <row r="90" spans="1:8" s="188" customFormat="1" ht="29.1" customHeight="1" x14ac:dyDescent="0.25">
      <c r="A90" s="187" t="s">
        <v>13</v>
      </c>
      <c r="B90" s="188">
        <v>88264</v>
      </c>
      <c r="C90" s="188" t="s">
        <v>6</v>
      </c>
      <c r="D90" s="188" t="s">
        <v>15</v>
      </c>
      <c r="E90" s="188" t="s">
        <v>7</v>
      </c>
      <c r="F90" s="188">
        <f>I10</f>
        <v>5</v>
      </c>
      <c r="G90" s="9">
        <f>K3</f>
        <v>21.08</v>
      </c>
      <c r="H90" s="9">
        <f>G90*F90</f>
        <v>105.39999999999999</v>
      </c>
    </row>
    <row r="91" spans="1:8" s="188" customFormat="1" ht="29.1" customHeight="1" x14ac:dyDescent="0.25">
      <c r="A91" s="20" t="s">
        <v>10</v>
      </c>
      <c r="B91" s="20">
        <v>92145</v>
      </c>
      <c r="C91" s="20" t="s">
        <v>6</v>
      </c>
      <c r="D91" s="21" t="s">
        <v>18</v>
      </c>
      <c r="E91" s="20" t="s">
        <v>19</v>
      </c>
      <c r="F91" s="20">
        <f>'ANEXO I - Cidades'!D14</f>
        <v>11</v>
      </c>
      <c r="G91" s="22">
        <f>K6</f>
        <v>94.26</v>
      </c>
      <c r="H91" s="22">
        <f>G91*F91</f>
        <v>1036.8600000000001</v>
      </c>
    </row>
    <row r="92" spans="1:8" s="188" customFormat="1" ht="29.1" customHeight="1" x14ac:dyDescent="0.25">
      <c r="A92" s="20" t="s">
        <v>10</v>
      </c>
      <c r="B92" s="191">
        <v>88266</v>
      </c>
      <c r="C92" s="20" t="s">
        <v>6</v>
      </c>
      <c r="D92" s="192" t="s">
        <v>60</v>
      </c>
      <c r="E92" s="191" t="s">
        <v>7</v>
      </c>
      <c r="F92" s="191">
        <f>'ANEXO I - Cidades'!D14</f>
        <v>11</v>
      </c>
      <c r="G92" s="193">
        <f>K5</f>
        <v>25.5</v>
      </c>
      <c r="H92" s="22">
        <f>G92*F92</f>
        <v>280.5</v>
      </c>
    </row>
    <row r="93" spans="1:8" s="188" customFormat="1" ht="29.1" customHeight="1" x14ac:dyDescent="0.25">
      <c r="A93" s="191" t="s">
        <v>408</v>
      </c>
      <c r="B93" s="191"/>
      <c r="C93" s="191" t="s">
        <v>11</v>
      </c>
      <c r="D93" s="192" t="s">
        <v>407</v>
      </c>
      <c r="E93" s="191" t="s">
        <v>12</v>
      </c>
      <c r="F93" s="191">
        <v>2</v>
      </c>
      <c r="G93" s="193">
        <v>80</v>
      </c>
      <c r="H93" s="22">
        <f>G93*F93</f>
        <v>160</v>
      </c>
    </row>
    <row r="94" spans="1:8" s="188" customFormat="1" ht="29.1" customHeight="1" x14ac:dyDescent="0.25">
      <c r="G94" s="15" t="s">
        <v>17</v>
      </c>
      <c r="H94" s="14">
        <f>SUM(H89:H93)</f>
        <v>1710.2600000000002</v>
      </c>
    </row>
    <row r="95" spans="1:8" s="188" customFormat="1" ht="29.1" customHeight="1" x14ac:dyDescent="0.25">
      <c r="G95" s="15"/>
      <c r="H95" s="14"/>
    </row>
    <row r="96" spans="1:8" s="188" customFormat="1" ht="29.1" customHeight="1" x14ac:dyDescent="0.25">
      <c r="A96" s="3" t="s">
        <v>421</v>
      </c>
      <c r="B96" s="296" t="s">
        <v>420</v>
      </c>
      <c r="C96" s="296"/>
      <c r="D96" s="296"/>
      <c r="E96" s="8"/>
      <c r="F96" s="8"/>
      <c r="G96" s="11"/>
      <c r="H96" s="11"/>
    </row>
    <row r="97" spans="1:8" s="188" customFormat="1" ht="29.1" customHeight="1" x14ac:dyDescent="0.25">
      <c r="A97" s="5" t="s">
        <v>422</v>
      </c>
      <c r="B97" s="5" t="s">
        <v>1</v>
      </c>
      <c r="C97" s="5" t="s">
        <v>2</v>
      </c>
      <c r="D97" s="5" t="s">
        <v>3</v>
      </c>
      <c r="E97" s="5" t="s">
        <v>4</v>
      </c>
      <c r="F97" s="5" t="s">
        <v>5</v>
      </c>
      <c r="G97" s="12" t="s">
        <v>8</v>
      </c>
      <c r="H97" s="12" t="s">
        <v>9</v>
      </c>
    </row>
    <row r="98" spans="1:8" s="188" customFormat="1" ht="29.1" customHeight="1" x14ac:dyDescent="0.25">
      <c r="A98" s="6" t="s">
        <v>10</v>
      </c>
      <c r="B98" s="6" t="s">
        <v>423</v>
      </c>
      <c r="C98" s="6" t="s">
        <v>11</v>
      </c>
      <c r="D98" s="7" t="s">
        <v>108</v>
      </c>
      <c r="E98" s="6" t="s">
        <v>12</v>
      </c>
      <c r="F98" s="6">
        <v>1</v>
      </c>
      <c r="G98" s="13"/>
      <c r="H98" s="13"/>
    </row>
    <row r="99" spans="1:8" s="188" customFormat="1" ht="29.1" customHeight="1" x14ac:dyDescent="0.25">
      <c r="A99" s="187" t="s">
        <v>13</v>
      </c>
      <c r="B99" s="188">
        <v>88266</v>
      </c>
      <c r="C99" s="188" t="s">
        <v>6</v>
      </c>
      <c r="D99" s="188" t="s">
        <v>14</v>
      </c>
      <c r="E99" s="188" t="s">
        <v>7</v>
      </c>
      <c r="F99" s="188">
        <f>I10</f>
        <v>5</v>
      </c>
      <c r="G99" s="9">
        <f>K5</f>
        <v>25.5</v>
      </c>
      <c r="H99" s="9">
        <f>G99*F99</f>
        <v>127.5</v>
      </c>
    </row>
    <row r="100" spans="1:8" s="188" customFormat="1" ht="29.1" customHeight="1" x14ac:dyDescent="0.25">
      <c r="A100" s="187" t="s">
        <v>13</v>
      </c>
      <c r="B100" s="188">
        <v>88264</v>
      </c>
      <c r="C100" s="188" t="s">
        <v>6</v>
      </c>
      <c r="D100" s="188" t="s">
        <v>15</v>
      </c>
      <c r="E100" s="188" t="s">
        <v>7</v>
      </c>
      <c r="F100" s="188">
        <f>I10</f>
        <v>5</v>
      </c>
      <c r="G100" s="9">
        <f>K3</f>
        <v>21.08</v>
      </c>
      <c r="H100" s="9">
        <f>G100*F100</f>
        <v>105.39999999999999</v>
      </c>
    </row>
    <row r="101" spans="1:8" s="188" customFormat="1" ht="29.1" customHeight="1" x14ac:dyDescent="0.25">
      <c r="A101" s="20" t="s">
        <v>10</v>
      </c>
      <c r="B101" s="20">
        <v>92145</v>
      </c>
      <c r="C101" s="20" t="s">
        <v>6</v>
      </c>
      <c r="D101" s="21" t="s">
        <v>18</v>
      </c>
      <c r="E101" s="20" t="s">
        <v>19</v>
      </c>
      <c r="F101" s="20">
        <f>'ANEXO I - Cidades'!D15</f>
        <v>14.51</v>
      </c>
      <c r="G101" s="22">
        <f>K6</f>
        <v>94.26</v>
      </c>
      <c r="H101" s="22">
        <f>G101*F101</f>
        <v>1367.7126000000001</v>
      </c>
    </row>
    <row r="102" spans="1:8" s="188" customFormat="1" ht="29.1" customHeight="1" x14ac:dyDescent="0.25">
      <c r="A102" s="21" t="s">
        <v>13</v>
      </c>
      <c r="B102" s="20">
        <v>88266</v>
      </c>
      <c r="C102" s="20" t="s">
        <v>6</v>
      </c>
      <c r="D102" s="21" t="s">
        <v>60</v>
      </c>
      <c r="E102" s="20" t="s">
        <v>7</v>
      </c>
      <c r="F102" s="20">
        <f>'ANEXO I - Cidades'!D15</f>
        <v>14.51</v>
      </c>
      <c r="G102" s="22">
        <f>G99</f>
        <v>25.5</v>
      </c>
      <c r="H102" s="22">
        <f>G102*F102</f>
        <v>370.005</v>
      </c>
    </row>
    <row r="103" spans="1:8" s="190" customFormat="1" ht="29.1" customHeight="1" x14ac:dyDescent="0.25">
      <c r="A103" s="192"/>
      <c r="B103" s="191"/>
      <c r="C103" s="191"/>
      <c r="D103" s="192" t="s">
        <v>407</v>
      </c>
      <c r="E103" s="191" t="s">
        <v>12</v>
      </c>
      <c r="F103" s="191">
        <v>2</v>
      </c>
      <c r="G103" s="193">
        <v>80</v>
      </c>
      <c r="H103" s="22">
        <f>G103*F103</f>
        <v>160</v>
      </c>
    </row>
    <row r="104" spans="1:8" s="188" customFormat="1" ht="29.1" customHeight="1" x14ac:dyDescent="0.25">
      <c r="G104" s="15" t="s">
        <v>17</v>
      </c>
      <c r="H104" s="14">
        <f>SUM(H99:H103)</f>
        <v>2130.6176</v>
      </c>
    </row>
    <row r="105" spans="1:8" s="188" customFormat="1" ht="29.1" customHeight="1" x14ac:dyDescent="0.25">
      <c r="G105" s="15"/>
      <c r="H105" s="14"/>
    </row>
    <row r="106" spans="1:8" s="188" customFormat="1" ht="29.1" customHeight="1" x14ac:dyDescent="0.25">
      <c r="G106" s="15"/>
      <c r="H106" s="14"/>
    </row>
    <row r="107" spans="1:8" s="188" customFormat="1" ht="29.1" customHeight="1" x14ac:dyDescent="0.25">
      <c r="A107" s="3" t="s">
        <v>426</v>
      </c>
      <c r="B107" s="296" t="s">
        <v>424</v>
      </c>
      <c r="C107" s="296"/>
      <c r="D107" s="296"/>
      <c r="E107" s="8"/>
      <c r="F107" s="8"/>
      <c r="G107" s="11"/>
      <c r="H107" s="11"/>
    </row>
    <row r="108" spans="1:8" s="188" customFormat="1" ht="29.1" customHeight="1" x14ac:dyDescent="0.25">
      <c r="A108" s="5" t="s">
        <v>427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5</v>
      </c>
      <c r="G108" s="12" t="s">
        <v>8</v>
      </c>
      <c r="H108" s="12" t="s">
        <v>9</v>
      </c>
    </row>
    <row r="109" spans="1:8" s="190" customFormat="1" ht="29.1" customHeight="1" x14ac:dyDescent="0.25">
      <c r="A109" s="6" t="s">
        <v>10</v>
      </c>
      <c r="B109" s="6" t="s">
        <v>428</v>
      </c>
      <c r="C109" s="6" t="s">
        <v>11</v>
      </c>
      <c r="D109" s="7" t="s">
        <v>425</v>
      </c>
      <c r="E109" s="6" t="s">
        <v>12</v>
      </c>
      <c r="F109" s="6">
        <v>1</v>
      </c>
      <c r="G109" s="13"/>
      <c r="H109" s="13"/>
    </row>
    <row r="110" spans="1:8" s="190" customFormat="1" ht="29.1" customHeight="1" x14ac:dyDescent="0.25">
      <c r="A110" s="189" t="s">
        <v>13</v>
      </c>
      <c r="B110" s="190">
        <v>88266</v>
      </c>
      <c r="C110" s="190" t="s">
        <v>6</v>
      </c>
      <c r="D110" s="190" t="s">
        <v>14</v>
      </c>
      <c r="E110" s="190" t="s">
        <v>7</v>
      </c>
      <c r="F110" s="190">
        <f>I10</f>
        <v>5</v>
      </c>
      <c r="G110" s="9">
        <f>K5</f>
        <v>25.5</v>
      </c>
      <c r="H110" s="9">
        <f>G110*F110</f>
        <v>127.5</v>
      </c>
    </row>
    <row r="111" spans="1:8" s="190" customFormat="1" ht="29.1" customHeight="1" x14ac:dyDescent="0.25">
      <c r="A111" s="189" t="s">
        <v>13</v>
      </c>
      <c r="B111" s="190">
        <v>88264</v>
      </c>
      <c r="C111" s="190" t="s">
        <v>6</v>
      </c>
      <c r="D111" s="190" t="s">
        <v>15</v>
      </c>
      <c r="E111" s="190" t="s">
        <v>7</v>
      </c>
      <c r="F111" s="190">
        <f>I10</f>
        <v>5</v>
      </c>
      <c r="G111" s="9">
        <f>K3</f>
        <v>21.08</v>
      </c>
      <c r="H111" s="9">
        <f>G111*F111</f>
        <v>105.39999999999999</v>
      </c>
    </row>
    <row r="112" spans="1:8" s="188" customFormat="1" ht="29.1" customHeight="1" x14ac:dyDescent="0.25">
      <c r="A112" s="20" t="s">
        <v>10</v>
      </c>
      <c r="B112" s="20">
        <v>92145</v>
      </c>
      <c r="C112" s="20" t="s">
        <v>6</v>
      </c>
      <c r="D112" s="21" t="s">
        <v>18</v>
      </c>
      <c r="E112" s="20" t="s">
        <v>19</v>
      </c>
      <c r="F112" s="20">
        <f>'ANEXO I - Cidades'!D16</f>
        <v>13.51</v>
      </c>
      <c r="G112" s="22">
        <f>K6</f>
        <v>94.26</v>
      </c>
      <c r="H112" s="22">
        <f>G112*F112</f>
        <v>1273.4526000000001</v>
      </c>
    </row>
    <row r="113" spans="1:8" s="190" customFormat="1" ht="29.1" customHeight="1" x14ac:dyDescent="0.25">
      <c r="A113" s="21" t="s">
        <v>13</v>
      </c>
      <c r="B113" s="20">
        <v>88266</v>
      </c>
      <c r="C113" s="20" t="s">
        <v>6</v>
      </c>
      <c r="D113" s="21" t="s">
        <v>60</v>
      </c>
      <c r="E113" s="20" t="s">
        <v>7</v>
      </c>
      <c r="F113" s="20">
        <f>'ANEXO I - Cidades'!D16</f>
        <v>13.51</v>
      </c>
      <c r="G113" s="22">
        <f>G110</f>
        <v>25.5</v>
      </c>
      <c r="H113" s="22">
        <f>G113*F113</f>
        <v>344.505</v>
      </c>
    </row>
    <row r="114" spans="1:8" s="188" customFormat="1" ht="29.1" customHeight="1" x14ac:dyDescent="0.25">
      <c r="A114" s="192"/>
      <c r="B114" s="191"/>
      <c r="C114" s="191"/>
      <c r="D114" s="192" t="s">
        <v>407</v>
      </c>
      <c r="E114" s="191" t="s">
        <v>12</v>
      </c>
      <c r="F114" s="191">
        <v>2</v>
      </c>
      <c r="G114" s="193">
        <v>80</v>
      </c>
      <c r="H114" s="22">
        <f>G114*F114</f>
        <v>160</v>
      </c>
    </row>
    <row r="115" spans="1:8" s="188" customFormat="1" ht="29.1" customHeight="1" x14ac:dyDescent="0.25">
      <c r="G115" s="15"/>
      <c r="H115" s="14"/>
    </row>
    <row r="116" spans="1:8" s="188" customFormat="1" ht="29.1" customHeight="1" x14ac:dyDescent="0.25">
      <c r="G116" s="15" t="s">
        <v>17</v>
      </c>
      <c r="H116" s="14">
        <f>SUM(H110:H114)</f>
        <v>2010.8576000000003</v>
      </c>
    </row>
    <row r="117" spans="1:8" s="190" customFormat="1" ht="29.1" customHeight="1" x14ac:dyDescent="0.25">
      <c r="G117" s="15"/>
      <c r="H117" s="14"/>
    </row>
    <row r="118" spans="1:8" s="190" customFormat="1" ht="29.1" customHeight="1" x14ac:dyDescent="0.25">
      <c r="A118" s="3" t="s">
        <v>430</v>
      </c>
      <c r="B118" s="296" t="s">
        <v>429</v>
      </c>
      <c r="C118" s="296"/>
      <c r="D118" s="296"/>
      <c r="E118" s="8"/>
      <c r="F118" s="8"/>
      <c r="G118" s="11"/>
      <c r="H118" s="11"/>
    </row>
    <row r="119" spans="1:8" s="190" customFormat="1" ht="29.1" customHeight="1" x14ac:dyDescent="0.25">
      <c r="A119" s="5" t="s">
        <v>431</v>
      </c>
      <c r="B119" s="5" t="s">
        <v>1</v>
      </c>
      <c r="C119" s="5" t="s">
        <v>2</v>
      </c>
      <c r="D119" s="5" t="s">
        <v>3</v>
      </c>
      <c r="E119" s="5" t="s">
        <v>4</v>
      </c>
      <c r="F119" s="5" t="s">
        <v>5</v>
      </c>
      <c r="G119" s="12" t="s">
        <v>8</v>
      </c>
      <c r="H119" s="12" t="s">
        <v>9</v>
      </c>
    </row>
    <row r="120" spans="1:8" s="190" customFormat="1" ht="29.1" customHeight="1" x14ac:dyDescent="0.25">
      <c r="A120" s="6" t="s">
        <v>10</v>
      </c>
      <c r="B120" s="6" t="s">
        <v>432</v>
      </c>
      <c r="C120" s="6" t="s">
        <v>11</v>
      </c>
      <c r="D120" s="7" t="s">
        <v>108</v>
      </c>
      <c r="E120" s="6" t="s">
        <v>12</v>
      </c>
      <c r="F120" s="6">
        <v>1</v>
      </c>
      <c r="G120" s="13"/>
      <c r="H120" s="13"/>
    </row>
    <row r="121" spans="1:8" s="190" customFormat="1" ht="29.1" customHeight="1" x14ac:dyDescent="0.25">
      <c r="A121" s="189" t="s">
        <v>13</v>
      </c>
      <c r="B121" s="190">
        <v>88266</v>
      </c>
      <c r="C121" s="190" t="s">
        <v>6</v>
      </c>
      <c r="D121" s="190" t="s">
        <v>14</v>
      </c>
      <c r="E121" s="190" t="s">
        <v>7</v>
      </c>
      <c r="F121" s="190">
        <f>I10</f>
        <v>5</v>
      </c>
      <c r="G121" s="9">
        <f>K5</f>
        <v>25.5</v>
      </c>
      <c r="H121" s="9">
        <f>G121*F121</f>
        <v>127.5</v>
      </c>
    </row>
    <row r="122" spans="1:8" s="190" customFormat="1" ht="29.1" customHeight="1" x14ac:dyDescent="0.25">
      <c r="A122" s="189" t="s">
        <v>13</v>
      </c>
      <c r="B122" s="190">
        <v>88264</v>
      </c>
      <c r="C122" s="190" t="s">
        <v>6</v>
      </c>
      <c r="D122" s="190" t="s">
        <v>15</v>
      </c>
      <c r="E122" s="190" t="s">
        <v>7</v>
      </c>
      <c r="F122" s="190">
        <f>I10</f>
        <v>5</v>
      </c>
      <c r="G122" s="9">
        <f>K3</f>
        <v>21.08</v>
      </c>
      <c r="H122" s="9">
        <f>G122*F122</f>
        <v>105.39999999999999</v>
      </c>
    </row>
    <row r="123" spans="1:8" s="190" customFormat="1" ht="29.1" customHeight="1" x14ac:dyDescent="0.25">
      <c r="A123" s="20" t="s">
        <v>10</v>
      </c>
      <c r="B123" s="20">
        <v>92145</v>
      </c>
      <c r="C123" s="20" t="s">
        <v>6</v>
      </c>
      <c r="D123" s="21" t="s">
        <v>18</v>
      </c>
      <c r="E123" s="20" t="s">
        <v>19</v>
      </c>
      <c r="F123" s="20">
        <f>'ANEXO I - Cidades'!D19</f>
        <v>5.6</v>
      </c>
      <c r="G123" s="22">
        <f>K6</f>
        <v>94.26</v>
      </c>
      <c r="H123" s="22">
        <f>G123*F123</f>
        <v>527.85599999999999</v>
      </c>
    </row>
    <row r="124" spans="1:8" s="188" customFormat="1" ht="29.1" customHeight="1" x14ac:dyDescent="0.25">
      <c r="A124" s="21" t="s">
        <v>13</v>
      </c>
      <c r="B124" s="20">
        <v>88266</v>
      </c>
      <c r="C124" s="20" t="s">
        <v>6</v>
      </c>
      <c r="D124" s="21" t="s">
        <v>60</v>
      </c>
      <c r="E124" s="20" t="s">
        <v>7</v>
      </c>
      <c r="F124" s="20">
        <f>'ANEXO I - Cidades'!D19</f>
        <v>5.6</v>
      </c>
      <c r="G124" s="22">
        <f>G121</f>
        <v>25.5</v>
      </c>
      <c r="H124" s="22">
        <f>G124*F124</f>
        <v>142.79999999999998</v>
      </c>
    </row>
    <row r="125" spans="1:8" s="190" customFormat="1" ht="29.1" customHeight="1" x14ac:dyDescent="0.25">
      <c r="A125" s="191" t="s">
        <v>408</v>
      </c>
      <c r="B125" s="191"/>
      <c r="C125" s="191" t="s">
        <v>11</v>
      </c>
      <c r="D125" s="192" t="s">
        <v>407</v>
      </c>
      <c r="E125" s="191" t="s">
        <v>12</v>
      </c>
      <c r="F125" s="191">
        <v>2</v>
      </c>
      <c r="G125" s="193">
        <v>80</v>
      </c>
      <c r="H125" s="22">
        <f>G125*F125</f>
        <v>160</v>
      </c>
    </row>
    <row r="126" spans="1:8" s="190" customFormat="1" ht="29.1" customHeight="1" x14ac:dyDescent="0.25">
      <c r="G126" s="15"/>
      <c r="H126" s="14"/>
    </row>
    <row r="127" spans="1:8" s="188" customFormat="1" ht="29.1" customHeight="1" x14ac:dyDescent="0.25">
      <c r="G127" s="15" t="s">
        <v>17</v>
      </c>
      <c r="H127" s="14">
        <f>SUM(H122:H125)</f>
        <v>936.05599999999993</v>
      </c>
    </row>
    <row r="128" spans="1:8" s="190" customFormat="1" ht="29.1" customHeight="1" x14ac:dyDescent="0.25">
      <c r="G128" s="15"/>
      <c r="H128" s="14"/>
    </row>
    <row r="129" spans="1:8" s="190" customFormat="1" ht="29.1" customHeight="1" x14ac:dyDescent="0.25">
      <c r="A129" s="3" t="s">
        <v>434</v>
      </c>
      <c r="B129" s="296" t="s">
        <v>433</v>
      </c>
      <c r="C129" s="296"/>
      <c r="D129" s="296"/>
      <c r="E129" s="8"/>
      <c r="F129" s="8"/>
      <c r="G129" s="11"/>
      <c r="H129" s="11"/>
    </row>
    <row r="130" spans="1:8" s="190" customFormat="1" ht="29.1" customHeight="1" x14ac:dyDescent="0.25">
      <c r="A130" s="5" t="s">
        <v>435</v>
      </c>
      <c r="B130" s="5" t="s">
        <v>1</v>
      </c>
      <c r="C130" s="5" t="s">
        <v>2</v>
      </c>
      <c r="D130" s="5" t="s">
        <v>3</v>
      </c>
      <c r="E130" s="5" t="s">
        <v>4</v>
      </c>
      <c r="F130" s="5" t="s">
        <v>5</v>
      </c>
      <c r="G130" s="12" t="s">
        <v>8</v>
      </c>
      <c r="H130" s="12" t="s">
        <v>9</v>
      </c>
    </row>
    <row r="131" spans="1:8" s="190" customFormat="1" ht="29.1" customHeight="1" x14ac:dyDescent="0.25">
      <c r="A131" s="6" t="s">
        <v>10</v>
      </c>
      <c r="B131" s="6" t="s">
        <v>436</v>
      </c>
      <c r="C131" s="6" t="s">
        <v>11</v>
      </c>
      <c r="D131" s="7" t="s">
        <v>108</v>
      </c>
      <c r="E131" s="6" t="s">
        <v>12</v>
      </c>
      <c r="F131" s="6">
        <v>1</v>
      </c>
      <c r="G131" s="13"/>
      <c r="H131" s="13"/>
    </row>
    <row r="132" spans="1:8" s="190" customFormat="1" ht="29.1" customHeight="1" x14ac:dyDescent="0.25">
      <c r="A132" s="189" t="s">
        <v>13</v>
      </c>
      <c r="B132" s="190">
        <v>88266</v>
      </c>
      <c r="C132" s="190" t="s">
        <v>6</v>
      </c>
      <c r="D132" s="190" t="s">
        <v>14</v>
      </c>
      <c r="E132" s="190" t="s">
        <v>7</v>
      </c>
      <c r="F132" s="190">
        <f>I10</f>
        <v>5</v>
      </c>
      <c r="G132" s="9">
        <f>K5</f>
        <v>25.5</v>
      </c>
      <c r="H132" s="9">
        <f>G132*F132</f>
        <v>127.5</v>
      </c>
    </row>
    <row r="133" spans="1:8" s="190" customFormat="1" ht="29.1" customHeight="1" x14ac:dyDescent="0.25">
      <c r="A133" s="189" t="s">
        <v>13</v>
      </c>
      <c r="B133" s="190">
        <v>88264</v>
      </c>
      <c r="C133" s="190" t="s">
        <v>6</v>
      </c>
      <c r="D133" s="190" t="s">
        <v>15</v>
      </c>
      <c r="E133" s="190" t="s">
        <v>7</v>
      </c>
      <c r="F133" s="190">
        <f>I10</f>
        <v>5</v>
      </c>
      <c r="G133" s="9">
        <f>K3</f>
        <v>21.08</v>
      </c>
      <c r="H133" s="9">
        <f>G133*F133</f>
        <v>105.39999999999999</v>
      </c>
    </row>
    <row r="134" spans="1:8" s="190" customFormat="1" ht="29.1" customHeight="1" x14ac:dyDescent="0.25">
      <c r="A134" s="20" t="s">
        <v>10</v>
      </c>
      <c r="B134" s="20">
        <v>92145</v>
      </c>
      <c r="C134" s="20" t="s">
        <v>6</v>
      </c>
      <c r="D134" s="21" t="s">
        <v>18</v>
      </c>
      <c r="E134" s="20" t="s">
        <v>19</v>
      </c>
      <c r="F134" s="20">
        <f>'ANEXO I - Cidades'!D20</f>
        <v>10.85</v>
      </c>
      <c r="G134" s="22">
        <f>K6</f>
        <v>94.26</v>
      </c>
      <c r="H134" s="22">
        <f>G134*F134</f>
        <v>1022.721</v>
      </c>
    </row>
    <row r="135" spans="1:8" s="190" customFormat="1" ht="29.1" customHeight="1" x14ac:dyDescent="0.25">
      <c r="A135" s="21" t="s">
        <v>13</v>
      </c>
      <c r="B135" s="20">
        <v>88266</v>
      </c>
      <c r="C135" s="20" t="s">
        <v>6</v>
      </c>
      <c r="D135" s="21" t="s">
        <v>60</v>
      </c>
      <c r="E135" s="20" t="s">
        <v>7</v>
      </c>
      <c r="F135" s="20">
        <f>'ANEXO I - Cidades'!D20</f>
        <v>10.85</v>
      </c>
      <c r="G135" s="22">
        <f>G132</f>
        <v>25.5</v>
      </c>
      <c r="H135" s="22">
        <f>G135*F135</f>
        <v>276.67500000000001</v>
      </c>
    </row>
    <row r="136" spans="1:8" s="190" customFormat="1" ht="29.1" customHeight="1" x14ac:dyDescent="0.25">
      <c r="A136" s="191" t="s">
        <v>408</v>
      </c>
      <c r="B136" s="191"/>
      <c r="C136" s="191" t="s">
        <v>11</v>
      </c>
      <c r="D136" s="192" t="s">
        <v>407</v>
      </c>
      <c r="E136" s="191" t="s">
        <v>12</v>
      </c>
      <c r="F136" s="191">
        <v>2</v>
      </c>
      <c r="G136" s="193">
        <v>80</v>
      </c>
      <c r="H136" s="22">
        <f>G136*F136</f>
        <v>160</v>
      </c>
    </row>
    <row r="137" spans="1:8" s="190" customFormat="1" ht="29.1" customHeight="1" x14ac:dyDescent="0.25">
      <c r="A137" s="189"/>
      <c r="G137" s="15" t="s">
        <v>17</v>
      </c>
      <c r="H137" s="14">
        <f>SUM(H132:H136)</f>
        <v>1692.296</v>
      </c>
    </row>
    <row r="138" spans="1:8" s="190" customFormat="1" ht="29.1" customHeight="1" x14ac:dyDescent="0.25">
      <c r="G138" s="15"/>
      <c r="H138" s="14"/>
    </row>
    <row r="139" spans="1:8" s="190" customFormat="1" ht="29.1" customHeight="1" x14ac:dyDescent="0.25">
      <c r="A139" s="3" t="s">
        <v>439</v>
      </c>
      <c r="B139" s="296" t="s">
        <v>437</v>
      </c>
      <c r="C139" s="296"/>
      <c r="D139" s="296"/>
      <c r="E139" s="8"/>
      <c r="F139" s="8"/>
      <c r="G139" s="11"/>
      <c r="H139" s="11"/>
    </row>
    <row r="140" spans="1:8" s="190" customFormat="1" ht="29.1" customHeight="1" x14ac:dyDescent="0.25">
      <c r="A140" s="5" t="s">
        <v>440</v>
      </c>
      <c r="B140" s="5" t="s">
        <v>1</v>
      </c>
      <c r="C140" s="5" t="s">
        <v>2</v>
      </c>
      <c r="D140" s="5" t="s">
        <v>3</v>
      </c>
      <c r="E140" s="5" t="s">
        <v>4</v>
      </c>
      <c r="F140" s="5" t="s">
        <v>5</v>
      </c>
      <c r="G140" s="12" t="s">
        <v>8</v>
      </c>
      <c r="H140" s="12" t="s">
        <v>9</v>
      </c>
    </row>
    <row r="141" spans="1:8" s="190" customFormat="1" ht="29.1" customHeight="1" x14ac:dyDescent="0.25">
      <c r="A141" s="6" t="s">
        <v>10</v>
      </c>
      <c r="B141" s="6" t="s">
        <v>441</v>
      </c>
      <c r="C141" s="6" t="s">
        <v>11</v>
      </c>
      <c r="D141" s="7" t="s">
        <v>438</v>
      </c>
      <c r="E141" s="6" t="s">
        <v>12</v>
      </c>
      <c r="F141" s="6">
        <v>1</v>
      </c>
      <c r="G141" s="13"/>
      <c r="H141" s="13"/>
    </row>
    <row r="142" spans="1:8" s="190" customFormat="1" ht="29.1" customHeight="1" x14ac:dyDescent="0.25">
      <c r="A142" s="189" t="s">
        <v>13</v>
      </c>
      <c r="B142" s="190">
        <v>88266</v>
      </c>
      <c r="C142" s="190" t="s">
        <v>6</v>
      </c>
      <c r="D142" s="190" t="s">
        <v>14</v>
      </c>
      <c r="E142" s="190" t="s">
        <v>7</v>
      </c>
      <c r="F142" s="190">
        <f>I10</f>
        <v>5</v>
      </c>
      <c r="G142" s="9">
        <f>K5</f>
        <v>25.5</v>
      </c>
      <c r="H142" s="9">
        <f>G142*F142</f>
        <v>127.5</v>
      </c>
    </row>
    <row r="143" spans="1:8" s="190" customFormat="1" ht="29.1" customHeight="1" x14ac:dyDescent="0.25">
      <c r="A143" s="189" t="s">
        <v>13</v>
      </c>
      <c r="B143" s="190">
        <v>88264</v>
      </c>
      <c r="C143" s="190" t="s">
        <v>6</v>
      </c>
      <c r="D143" s="190" t="s">
        <v>15</v>
      </c>
      <c r="E143" s="190" t="s">
        <v>7</v>
      </c>
      <c r="F143" s="190">
        <f>I10</f>
        <v>5</v>
      </c>
      <c r="G143" s="9">
        <f>K3</f>
        <v>21.08</v>
      </c>
      <c r="H143" s="9">
        <f>G143*F143</f>
        <v>105.39999999999999</v>
      </c>
    </row>
    <row r="144" spans="1:8" s="190" customFormat="1" ht="29.1" customHeight="1" x14ac:dyDescent="0.25">
      <c r="A144" s="20" t="s">
        <v>10</v>
      </c>
      <c r="B144" s="20">
        <v>92145</v>
      </c>
      <c r="C144" s="20" t="s">
        <v>6</v>
      </c>
      <c r="D144" s="21" t="s">
        <v>18</v>
      </c>
      <c r="E144" s="20" t="s">
        <v>19</v>
      </c>
      <c r="F144" s="20">
        <f>'ANEXO I - Cidades'!D21</f>
        <v>12.33</v>
      </c>
      <c r="G144" s="22">
        <f>K6</f>
        <v>94.26</v>
      </c>
      <c r="H144" s="22">
        <f>G144*F144</f>
        <v>1162.2258000000002</v>
      </c>
    </row>
    <row r="145" spans="1:8" s="190" customFormat="1" ht="29.1" customHeight="1" x14ac:dyDescent="0.25">
      <c r="A145" s="21" t="s">
        <v>13</v>
      </c>
      <c r="B145" s="20">
        <v>88266</v>
      </c>
      <c r="C145" s="20" t="s">
        <v>6</v>
      </c>
      <c r="D145" s="21" t="s">
        <v>442</v>
      </c>
      <c r="E145" s="20" t="s">
        <v>7</v>
      </c>
      <c r="F145" s="20">
        <f>'ANEXO I - Cidades'!D21</f>
        <v>12.33</v>
      </c>
      <c r="G145" s="22">
        <f>G142</f>
        <v>25.5</v>
      </c>
      <c r="H145" s="22">
        <f>G145*F145</f>
        <v>314.41500000000002</v>
      </c>
    </row>
    <row r="146" spans="1:8" s="190" customFormat="1" ht="29.1" customHeight="1" x14ac:dyDescent="0.25">
      <c r="A146" s="191" t="s">
        <v>408</v>
      </c>
      <c r="B146" s="191"/>
      <c r="C146" s="191" t="s">
        <v>11</v>
      </c>
      <c r="D146" s="192" t="s">
        <v>407</v>
      </c>
      <c r="E146" s="191" t="s">
        <v>12</v>
      </c>
      <c r="F146" s="191">
        <v>2</v>
      </c>
      <c r="G146" s="193">
        <v>80</v>
      </c>
      <c r="H146" s="22">
        <f>G146*F146</f>
        <v>160</v>
      </c>
    </row>
    <row r="147" spans="1:8" s="190" customFormat="1" ht="29.1" customHeight="1" x14ac:dyDescent="0.25">
      <c r="G147" s="15" t="s">
        <v>17</v>
      </c>
      <c r="H147" s="14">
        <f>SUM(H142:H146)</f>
        <v>1869.5408000000002</v>
      </c>
    </row>
    <row r="148" spans="1:8" s="190" customFormat="1" ht="29.1" customHeight="1" x14ac:dyDescent="0.25">
      <c r="G148" s="15"/>
      <c r="H148" s="14"/>
    </row>
    <row r="149" spans="1:8" s="190" customFormat="1" ht="29.1" customHeight="1" x14ac:dyDescent="0.25">
      <c r="A149" s="3" t="s">
        <v>445</v>
      </c>
      <c r="B149" s="296" t="s">
        <v>443</v>
      </c>
      <c r="C149" s="296"/>
      <c r="D149" s="296"/>
      <c r="E149" s="8"/>
      <c r="F149" s="8"/>
      <c r="G149" s="11"/>
      <c r="H149" s="11"/>
    </row>
    <row r="150" spans="1:8" s="190" customFormat="1" ht="29.1" customHeight="1" x14ac:dyDescent="0.25">
      <c r="A150" s="5" t="s">
        <v>446</v>
      </c>
      <c r="B150" s="5" t="s">
        <v>1</v>
      </c>
      <c r="C150" s="5" t="s">
        <v>2</v>
      </c>
      <c r="D150" s="5" t="s">
        <v>3</v>
      </c>
      <c r="E150" s="5" t="s">
        <v>4</v>
      </c>
      <c r="F150" s="5" t="s">
        <v>5</v>
      </c>
      <c r="G150" s="12" t="s">
        <v>8</v>
      </c>
      <c r="H150" s="12" t="s">
        <v>9</v>
      </c>
    </row>
    <row r="151" spans="1:8" s="190" customFormat="1" ht="29.1" customHeight="1" x14ac:dyDescent="0.25">
      <c r="A151" s="6" t="s">
        <v>10</v>
      </c>
      <c r="B151" s="6" t="s">
        <v>447</v>
      </c>
      <c r="C151" s="6" t="s">
        <v>11</v>
      </c>
      <c r="D151" s="7" t="s">
        <v>444</v>
      </c>
      <c r="E151" s="6" t="s">
        <v>12</v>
      </c>
      <c r="F151" s="6">
        <v>1</v>
      </c>
      <c r="G151" s="13"/>
      <c r="H151" s="13"/>
    </row>
    <row r="152" spans="1:8" s="190" customFormat="1" ht="29.1" customHeight="1" x14ac:dyDescent="0.25">
      <c r="A152" s="189" t="s">
        <v>13</v>
      </c>
      <c r="B152" s="190">
        <v>88266</v>
      </c>
      <c r="C152" s="190" t="s">
        <v>6</v>
      </c>
      <c r="D152" s="190" t="s">
        <v>14</v>
      </c>
      <c r="E152" s="190" t="s">
        <v>7</v>
      </c>
      <c r="F152" s="190">
        <f>I10</f>
        <v>5</v>
      </c>
      <c r="G152" s="9">
        <f>K5</f>
        <v>25.5</v>
      </c>
      <c r="H152" s="9">
        <f>G152*F152</f>
        <v>127.5</v>
      </c>
    </row>
    <row r="153" spans="1:8" s="190" customFormat="1" ht="29.1" customHeight="1" x14ac:dyDescent="0.25">
      <c r="A153" s="189" t="s">
        <v>13</v>
      </c>
      <c r="B153" s="190">
        <v>88264</v>
      </c>
      <c r="C153" s="190" t="s">
        <v>6</v>
      </c>
      <c r="D153" s="190" t="s">
        <v>15</v>
      </c>
      <c r="E153" s="190" t="s">
        <v>7</v>
      </c>
      <c r="F153" s="190">
        <f>I10</f>
        <v>5</v>
      </c>
      <c r="G153" s="9">
        <f>K3</f>
        <v>21.08</v>
      </c>
      <c r="H153" s="9">
        <f>G153*F153</f>
        <v>105.39999999999999</v>
      </c>
    </row>
    <row r="154" spans="1:8" s="190" customFormat="1" ht="29.1" customHeight="1" x14ac:dyDescent="0.25">
      <c r="A154" s="20" t="s">
        <v>10</v>
      </c>
      <c r="B154" s="20">
        <v>92145</v>
      </c>
      <c r="C154" s="20" t="s">
        <v>6</v>
      </c>
      <c r="D154" s="21" t="s">
        <v>18</v>
      </c>
      <c r="E154" s="20" t="s">
        <v>19</v>
      </c>
      <c r="F154" s="20">
        <f>'ANEXO I - Cidades'!D22</f>
        <v>13</v>
      </c>
      <c r="G154" s="22">
        <f>K6</f>
        <v>94.26</v>
      </c>
      <c r="H154" s="22">
        <f>G154*F154</f>
        <v>1225.3800000000001</v>
      </c>
    </row>
    <row r="155" spans="1:8" s="190" customFormat="1" ht="29.1" customHeight="1" x14ac:dyDescent="0.25">
      <c r="A155" s="21" t="s">
        <v>13</v>
      </c>
      <c r="B155" s="20">
        <v>88266</v>
      </c>
      <c r="C155" s="20" t="s">
        <v>6</v>
      </c>
      <c r="D155" s="21" t="str">
        <f>D145</f>
        <v>ELETROTÉNICO EM DESLOCAMENTO</v>
      </c>
      <c r="E155" s="20" t="s">
        <v>7</v>
      </c>
      <c r="F155" s="20">
        <f>'ANEXO I - Cidades'!D22</f>
        <v>13</v>
      </c>
      <c r="G155" s="22">
        <f>G152</f>
        <v>25.5</v>
      </c>
      <c r="H155" s="22">
        <f>G155*F155</f>
        <v>331.5</v>
      </c>
    </row>
    <row r="156" spans="1:8" s="190" customFormat="1" ht="29.1" customHeight="1" x14ac:dyDescent="0.25">
      <c r="A156" s="191" t="s">
        <v>408</v>
      </c>
      <c r="B156" s="191"/>
      <c r="C156" s="191" t="s">
        <v>11</v>
      </c>
      <c r="D156" s="192" t="s">
        <v>407</v>
      </c>
      <c r="E156" s="191" t="s">
        <v>12</v>
      </c>
      <c r="F156" s="191">
        <v>2</v>
      </c>
      <c r="G156" s="193">
        <v>80</v>
      </c>
      <c r="H156" s="22">
        <f>G156*F156</f>
        <v>160</v>
      </c>
    </row>
    <row r="157" spans="1:8" s="190" customFormat="1" ht="29.1" customHeight="1" x14ac:dyDescent="0.25">
      <c r="G157" s="15"/>
      <c r="H157" s="14"/>
    </row>
    <row r="158" spans="1:8" s="190" customFormat="1" ht="29.1" customHeight="1" x14ac:dyDescent="0.25">
      <c r="G158" s="15" t="s">
        <v>17</v>
      </c>
      <c r="H158" s="14">
        <f>SUM(H152:H156)</f>
        <v>1949.7800000000002</v>
      </c>
    </row>
    <row r="159" spans="1:8" s="190" customFormat="1" ht="29.1" customHeight="1" x14ac:dyDescent="0.25">
      <c r="G159" s="15"/>
      <c r="H159" s="14"/>
    </row>
    <row r="160" spans="1:8" s="190" customFormat="1" ht="29.1" customHeight="1" x14ac:dyDescent="0.25">
      <c r="A160" s="3" t="s">
        <v>449</v>
      </c>
      <c r="B160" s="296" t="s">
        <v>448</v>
      </c>
      <c r="C160" s="296"/>
      <c r="D160" s="296"/>
      <c r="E160" s="8"/>
      <c r="F160" s="8"/>
      <c r="G160" s="11"/>
      <c r="H160" s="11"/>
    </row>
    <row r="161" spans="1:8" s="190" customFormat="1" ht="29.1" customHeight="1" x14ac:dyDescent="0.25">
      <c r="A161" s="5" t="s">
        <v>450</v>
      </c>
      <c r="B161" s="5" t="s">
        <v>1</v>
      </c>
      <c r="C161" s="5" t="s">
        <v>2</v>
      </c>
      <c r="D161" s="5" t="s">
        <v>3</v>
      </c>
      <c r="E161" s="5" t="s">
        <v>4</v>
      </c>
      <c r="F161" s="5" t="s">
        <v>5</v>
      </c>
      <c r="G161" s="12" t="s">
        <v>8</v>
      </c>
      <c r="H161" s="12" t="s">
        <v>9</v>
      </c>
    </row>
    <row r="162" spans="1:8" s="190" customFormat="1" ht="29.1" customHeight="1" x14ac:dyDescent="0.25">
      <c r="A162" s="6" t="s">
        <v>10</v>
      </c>
      <c r="B162" s="6" t="s">
        <v>451</v>
      </c>
      <c r="C162" s="6" t="s">
        <v>11</v>
      </c>
      <c r="D162" s="7" t="s">
        <v>425</v>
      </c>
      <c r="E162" s="6" t="s">
        <v>12</v>
      </c>
      <c r="F162" s="6">
        <v>1</v>
      </c>
      <c r="G162" s="13"/>
      <c r="H162" s="13"/>
    </row>
    <row r="163" spans="1:8" s="190" customFormat="1" ht="29.1" customHeight="1" x14ac:dyDescent="0.25">
      <c r="A163" s="189" t="s">
        <v>13</v>
      </c>
      <c r="B163" s="190">
        <v>88266</v>
      </c>
      <c r="C163" s="190" t="s">
        <v>6</v>
      </c>
      <c r="D163" s="190" t="s">
        <v>14</v>
      </c>
      <c r="E163" s="190" t="s">
        <v>7</v>
      </c>
      <c r="F163" s="190">
        <f>I10</f>
        <v>5</v>
      </c>
      <c r="G163" s="9">
        <f>K5</f>
        <v>25.5</v>
      </c>
      <c r="H163" s="9">
        <f>G163*F163</f>
        <v>127.5</v>
      </c>
    </row>
    <row r="164" spans="1:8" s="190" customFormat="1" ht="29.1" customHeight="1" x14ac:dyDescent="0.25">
      <c r="A164" s="189" t="s">
        <v>13</v>
      </c>
      <c r="B164" s="190">
        <v>88264</v>
      </c>
      <c r="C164" s="190" t="s">
        <v>6</v>
      </c>
      <c r="D164" s="190" t="s">
        <v>15</v>
      </c>
      <c r="E164" s="190" t="s">
        <v>7</v>
      </c>
      <c r="F164" s="190">
        <f>I10</f>
        <v>5</v>
      </c>
      <c r="G164" s="9">
        <f>K3</f>
        <v>21.08</v>
      </c>
      <c r="H164" s="9">
        <f>G164*F164</f>
        <v>105.39999999999999</v>
      </c>
    </row>
    <row r="165" spans="1:8" s="190" customFormat="1" ht="29.1" customHeight="1" x14ac:dyDescent="0.25">
      <c r="A165" s="20" t="s">
        <v>10</v>
      </c>
      <c r="B165" s="20">
        <v>92145</v>
      </c>
      <c r="C165" s="20" t="s">
        <v>6</v>
      </c>
      <c r="D165" s="21" t="s">
        <v>18</v>
      </c>
      <c r="E165" s="20" t="s">
        <v>19</v>
      </c>
      <c r="F165" s="20">
        <f>'ANEXO I - Cidades'!D23</f>
        <v>20</v>
      </c>
      <c r="G165" s="22">
        <f>K6</f>
        <v>94.26</v>
      </c>
      <c r="H165" s="22">
        <f>G165*F165</f>
        <v>1885.2</v>
      </c>
    </row>
    <row r="166" spans="1:8" s="190" customFormat="1" ht="29.1" customHeight="1" x14ac:dyDescent="0.25">
      <c r="A166" s="21" t="s">
        <v>13</v>
      </c>
      <c r="B166" s="20">
        <v>88266</v>
      </c>
      <c r="C166" s="20" t="s">
        <v>6</v>
      </c>
      <c r="D166" s="21" t="s">
        <v>442</v>
      </c>
      <c r="E166" s="20" t="s">
        <v>7</v>
      </c>
      <c r="F166" s="20">
        <f>'ANEXO I - Cidades'!D23</f>
        <v>20</v>
      </c>
      <c r="G166" s="22">
        <f>G163</f>
        <v>25.5</v>
      </c>
      <c r="H166" s="22">
        <f>G166*F166</f>
        <v>510</v>
      </c>
    </row>
    <row r="167" spans="1:8" s="190" customFormat="1" ht="29.1" customHeight="1" x14ac:dyDescent="0.25">
      <c r="A167" s="191" t="s">
        <v>408</v>
      </c>
      <c r="B167" s="191"/>
      <c r="C167" s="191" t="s">
        <v>11</v>
      </c>
      <c r="D167" s="192" t="s">
        <v>407</v>
      </c>
      <c r="E167" s="191" t="s">
        <v>12</v>
      </c>
      <c r="F167" s="191">
        <v>4</v>
      </c>
      <c r="G167" s="193">
        <v>80</v>
      </c>
      <c r="H167" s="22">
        <f>G167*F167</f>
        <v>320</v>
      </c>
    </row>
    <row r="168" spans="1:8" s="190" customFormat="1" ht="29.1" customHeight="1" x14ac:dyDescent="0.25">
      <c r="G168" s="15" t="s">
        <v>17</v>
      </c>
      <c r="H168" s="14">
        <f>SUM(H163:H167)</f>
        <v>2948.1</v>
      </c>
    </row>
    <row r="169" spans="1:8" s="190" customFormat="1" ht="29.1" customHeight="1" x14ac:dyDescent="0.25">
      <c r="G169" s="15"/>
      <c r="H169" s="14"/>
    </row>
    <row r="170" spans="1:8" s="190" customFormat="1" ht="29.1" customHeight="1" x14ac:dyDescent="0.25">
      <c r="A170" s="3" t="s">
        <v>454</v>
      </c>
      <c r="B170" s="296" t="s">
        <v>452</v>
      </c>
      <c r="C170" s="296"/>
      <c r="D170" s="296"/>
      <c r="E170" s="8"/>
      <c r="F170" s="8"/>
      <c r="G170" s="11"/>
      <c r="H170" s="11"/>
    </row>
    <row r="171" spans="1:8" s="190" customFormat="1" ht="29.1" customHeight="1" x14ac:dyDescent="0.25">
      <c r="A171" s="5" t="s">
        <v>455</v>
      </c>
      <c r="B171" s="5" t="s">
        <v>1</v>
      </c>
      <c r="C171" s="5" t="s">
        <v>2</v>
      </c>
      <c r="D171" s="5" t="s">
        <v>3</v>
      </c>
      <c r="E171" s="5" t="s">
        <v>4</v>
      </c>
      <c r="F171" s="5" t="s">
        <v>5</v>
      </c>
      <c r="G171" s="12" t="s">
        <v>8</v>
      </c>
      <c r="H171" s="12" t="s">
        <v>9</v>
      </c>
    </row>
    <row r="172" spans="1:8" s="190" customFormat="1" ht="29.1" customHeight="1" x14ac:dyDescent="0.25">
      <c r="A172" s="6" t="s">
        <v>10</v>
      </c>
      <c r="B172" s="6" t="s">
        <v>456</v>
      </c>
      <c r="C172" s="6" t="s">
        <v>11</v>
      </c>
      <c r="D172" s="7" t="s">
        <v>425</v>
      </c>
      <c r="E172" s="6" t="s">
        <v>12</v>
      </c>
      <c r="F172" s="6">
        <v>1</v>
      </c>
      <c r="G172" s="13"/>
      <c r="H172" s="13"/>
    </row>
    <row r="173" spans="1:8" s="190" customFormat="1" ht="29.1" customHeight="1" x14ac:dyDescent="0.25">
      <c r="A173" s="189" t="s">
        <v>13</v>
      </c>
      <c r="B173" s="190">
        <v>88266</v>
      </c>
      <c r="C173" s="190" t="s">
        <v>6</v>
      </c>
      <c r="D173" s="190" t="s">
        <v>14</v>
      </c>
      <c r="E173" s="190" t="s">
        <v>7</v>
      </c>
      <c r="F173" s="190">
        <f>I10</f>
        <v>5</v>
      </c>
      <c r="G173" s="9">
        <f>K5</f>
        <v>25.5</v>
      </c>
      <c r="H173" s="9">
        <f>G173*F173</f>
        <v>127.5</v>
      </c>
    </row>
    <row r="174" spans="1:8" s="190" customFormat="1" ht="29.1" customHeight="1" x14ac:dyDescent="0.25">
      <c r="A174" s="189" t="s">
        <v>13</v>
      </c>
      <c r="B174" s="190">
        <v>88264</v>
      </c>
      <c r="C174" s="190" t="s">
        <v>6</v>
      </c>
      <c r="D174" s="190" t="s">
        <v>15</v>
      </c>
      <c r="E174" s="190" t="s">
        <v>7</v>
      </c>
      <c r="F174" s="190">
        <f>I10</f>
        <v>5</v>
      </c>
      <c r="G174" s="9">
        <f>K3</f>
        <v>21.08</v>
      </c>
      <c r="H174" s="9">
        <f>G174*F174</f>
        <v>105.39999999999999</v>
      </c>
    </row>
    <row r="175" spans="1:8" s="190" customFormat="1" ht="29.1" customHeight="1" x14ac:dyDescent="0.25">
      <c r="A175" s="20" t="s">
        <v>10</v>
      </c>
      <c r="B175" s="20">
        <v>92145</v>
      </c>
      <c r="C175" s="20" t="s">
        <v>6</v>
      </c>
      <c r="D175" s="21" t="s">
        <v>18</v>
      </c>
      <c r="E175" s="20" t="s">
        <v>19</v>
      </c>
      <c r="F175" s="20">
        <f>'ANEXO I - Cidades'!D24</f>
        <v>23</v>
      </c>
      <c r="G175" s="22">
        <f>K6</f>
        <v>94.26</v>
      </c>
      <c r="H175" s="22">
        <f>G175*F175</f>
        <v>2167.98</v>
      </c>
    </row>
    <row r="176" spans="1:8" s="190" customFormat="1" ht="29.1" customHeight="1" x14ac:dyDescent="0.25">
      <c r="A176" s="21" t="s">
        <v>13</v>
      </c>
      <c r="B176" s="20">
        <v>88266</v>
      </c>
      <c r="C176" s="20" t="s">
        <v>6</v>
      </c>
      <c r="D176" s="21" t="s">
        <v>453</v>
      </c>
      <c r="E176" s="20" t="s">
        <v>7</v>
      </c>
      <c r="F176" s="20">
        <f>'ANEXO I - Cidades'!D24</f>
        <v>23</v>
      </c>
      <c r="G176" s="193">
        <f>K5</f>
        <v>25.5</v>
      </c>
      <c r="H176" s="22">
        <f>G176*F176</f>
        <v>586.5</v>
      </c>
    </row>
    <row r="177" spans="1:8" s="190" customFormat="1" ht="29.1" customHeight="1" x14ac:dyDescent="0.25">
      <c r="A177" s="192"/>
      <c r="B177" s="191"/>
      <c r="C177" s="191"/>
      <c r="D177" s="192" t="s">
        <v>407</v>
      </c>
      <c r="E177" s="191" t="s">
        <v>12</v>
      </c>
      <c r="F177" s="191">
        <v>4</v>
      </c>
      <c r="G177" s="193">
        <v>80</v>
      </c>
      <c r="H177" s="22">
        <f>G177*F177</f>
        <v>320</v>
      </c>
    </row>
    <row r="178" spans="1:8" s="190" customFormat="1" ht="29.1" customHeight="1" x14ac:dyDescent="0.25">
      <c r="G178" s="15" t="s">
        <v>17</v>
      </c>
      <c r="H178" s="14">
        <f>SUM(H173:H177)</f>
        <v>3307.38</v>
      </c>
    </row>
    <row r="179" spans="1:8" s="190" customFormat="1" ht="29.1" customHeight="1" x14ac:dyDescent="0.25">
      <c r="G179" s="15"/>
      <c r="H179" s="14"/>
    </row>
    <row r="180" spans="1:8" s="190" customFormat="1" ht="29.1" customHeight="1" x14ac:dyDescent="0.25">
      <c r="A180" s="3" t="s">
        <v>459</v>
      </c>
      <c r="B180" s="296" t="s">
        <v>457</v>
      </c>
      <c r="C180" s="296"/>
      <c r="D180" s="296"/>
      <c r="E180" s="8"/>
      <c r="F180" s="8"/>
      <c r="G180" s="11"/>
      <c r="H180" s="11"/>
    </row>
    <row r="181" spans="1:8" s="190" customFormat="1" ht="29.1" customHeight="1" x14ac:dyDescent="0.25">
      <c r="A181" s="5" t="s">
        <v>460</v>
      </c>
      <c r="B181" s="5" t="s">
        <v>1</v>
      </c>
      <c r="C181" s="5" t="s">
        <v>2</v>
      </c>
      <c r="D181" s="5" t="s">
        <v>3</v>
      </c>
      <c r="E181" s="5" t="s">
        <v>4</v>
      </c>
      <c r="F181" s="5" t="s">
        <v>5</v>
      </c>
      <c r="G181" s="12" t="s">
        <v>8</v>
      </c>
      <c r="H181" s="12" t="s">
        <v>9</v>
      </c>
    </row>
    <row r="182" spans="1:8" s="190" customFormat="1" ht="29.1" customHeight="1" x14ac:dyDescent="0.25">
      <c r="A182" s="6" t="s">
        <v>10</v>
      </c>
      <c r="B182" s="6" t="s">
        <v>461</v>
      </c>
      <c r="C182" s="6" t="s">
        <v>11</v>
      </c>
      <c r="D182" s="7" t="s">
        <v>108</v>
      </c>
      <c r="E182" s="6" t="s">
        <v>12</v>
      </c>
      <c r="F182" s="6">
        <v>1</v>
      </c>
      <c r="G182" s="13"/>
      <c r="H182" s="13"/>
    </row>
    <row r="183" spans="1:8" s="190" customFormat="1" ht="29.1" customHeight="1" x14ac:dyDescent="0.25">
      <c r="A183" s="189" t="s">
        <v>13</v>
      </c>
      <c r="B183" s="190">
        <v>88266</v>
      </c>
      <c r="C183" s="190" t="s">
        <v>6</v>
      </c>
      <c r="D183" s="190" t="s">
        <v>14</v>
      </c>
      <c r="E183" s="190" t="s">
        <v>7</v>
      </c>
      <c r="F183" s="190">
        <f>I10</f>
        <v>5</v>
      </c>
      <c r="G183" s="9">
        <f>K5</f>
        <v>25.5</v>
      </c>
      <c r="H183" s="9">
        <f>G183*F183</f>
        <v>127.5</v>
      </c>
    </row>
    <row r="184" spans="1:8" s="190" customFormat="1" ht="29.1" customHeight="1" x14ac:dyDescent="0.25">
      <c r="A184" s="189" t="s">
        <v>13</v>
      </c>
      <c r="B184" s="190">
        <v>88264</v>
      </c>
      <c r="C184" s="190" t="s">
        <v>6</v>
      </c>
      <c r="D184" s="190" t="s">
        <v>15</v>
      </c>
      <c r="E184" s="190" t="s">
        <v>7</v>
      </c>
      <c r="F184" s="190">
        <f>I10</f>
        <v>5</v>
      </c>
      <c r="G184" s="9">
        <f>K3</f>
        <v>21.08</v>
      </c>
      <c r="H184" s="9">
        <f>G184*F184</f>
        <v>105.39999999999999</v>
      </c>
    </row>
    <row r="185" spans="1:8" s="190" customFormat="1" ht="29.1" customHeight="1" x14ac:dyDescent="0.25">
      <c r="A185" s="20" t="s">
        <v>10</v>
      </c>
      <c r="B185" s="20">
        <v>92145</v>
      </c>
      <c r="C185" s="20" t="s">
        <v>6</v>
      </c>
      <c r="D185" s="21" t="s">
        <v>18</v>
      </c>
      <c r="E185" s="20" t="s">
        <v>19</v>
      </c>
      <c r="F185" s="20">
        <f>'ANEXO I - Cidades'!D27</f>
        <v>11</v>
      </c>
      <c r="G185" s="22">
        <f>K6</f>
        <v>94.26</v>
      </c>
      <c r="H185" s="22">
        <f>G185*F185</f>
        <v>1036.8600000000001</v>
      </c>
    </row>
    <row r="186" spans="1:8" s="190" customFormat="1" ht="29.1" customHeight="1" x14ac:dyDescent="0.25">
      <c r="A186" s="21" t="s">
        <v>13</v>
      </c>
      <c r="B186" s="20">
        <v>88266</v>
      </c>
      <c r="C186" s="20" t="s">
        <v>6</v>
      </c>
      <c r="D186" s="21" t="s">
        <v>60</v>
      </c>
      <c r="E186" s="20" t="s">
        <v>7</v>
      </c>
      <c r="F186" s="20">
        <f>'ANEXO I - Cidades'!D27</f>
        <v>11</v>
      </c>
      <c r="G186" s="193">
        <f>K3</f>
        <v>21.08</v>
      </c>
      <c r="H186" s="22">
        <f>G186*F186</f>
        <v>231.88</v>
      </c>
    </row>
    <row r="187" spans="1:8" s="190" customFormat="1" ht="29.1" customHeight="1" x14ac:dyDescent="0.25">
      <c r="A187" s="192" t="s">
        <v>458</v>
      </c>
      <c r="B187" s="191"/>
      <c r="C187" s="191"/>
      <c r="D187" s="192" t="s">
        <v>407</v>
      </c>
      <c r="E187" s="191" t="s">
        <v>12</v>
      </c>
      <c r="F187" s="191">
        <v>2</v>
      </c>
      <c r="G187" s="193">
        <v>80</v>
      </c>
      <c r="H187" s="22">
        <f>G187*F187</f>
        <v>160</v>
      </c>
    </row>
    <row r="188" spans="1:8" s="190" customFormat="1" ht="29.1" customHeight="1" x14ac:dyDescent="0.25">
      <c r="G188" s="15" t="s">
        <v>17</v>
      </c>
      <c r="H188" s="14">
        <f>SUM(H183:H187)</f>
        <v>1661.6400000000003</v>
      </c>
    </row>
    <row r="189" spans="1:8" s="190" customFormat="1" ht="29.1" customHeight="1" x14ac:dyDescent="0.25">
      <c r="G189" s="15"/>
      <c r="H189" s="14"/>
    </row>
    <row r="190" spans="1:8" s="190" customFormat="1" ht="29.1" customHeight="1" x14ac:dyDescent="0.25">
      <c r="A190" s="3" t="s">
        <v>463</v>
      </c>
      <c r="B190" s="296" t="s">
        <v>462</v>
      </c>
      <c r="C190" s="296"/>
      <c r="D190" s="296"/>
      <c r="E190" s="8"/>
      <c r="F190" s="8"/>
      <c r="G190" s="11"/>
      <c r="H190" s="11"/>
    </row>
    <row r="191" spans="1:8" s="190" customFormat="1" ht="29.1" customHeight="1" x14ac:dyDescent="0.25">
      <c r="A191" s="5" t="s">
        <v>464</v>
      </c>
      <c r="B191" s="5" t="s">
        <v>1</v>
      </c>
      <c r="C191" s="5" t="s">
        <v>2</v>
      </c>
      <c r="D191" s="5" t="s">
        <v>3</v>
      </c>
      <c r="E191" s="5" t="s">
        <v>4</v>
      </c>
      <c r="F191" s="5" t="s">
        <v>5</v>
      </c>
      <c r="G191" s="12" t="s">
        <v>8</v>
      </c>
      <c r="H191" s="12" t="s">
        <v>9</v>
      </c>
    </row>
    <row r="192" spans="1:8" s="190" customFormat="1" ht="29.1" customHeight="1" x14ac:dyDescent="0.25">
      <c r="A192" s="6" t="s">
        <v>10</v>
      </c>
      <c r="B192" s="6" t="s">
        <v>465</v>
      </c>
      <c r="C192" s="6" t="s">
        <v>11</v>
      </c>
      <c r="D192" s="7" t="s">
        <v>16</v>
      </c>
      <c r="E192" s="6" t="s">
        <v>12</v>
      </c>
      <c r="F192" s="6">
        <v>1</v>
      </c>
      <c r="G192" s="13"/>
      <c r="H192" s="13"/>
    </row>
    <row r="193" spans="1:8" s="190" customFormat="1" ht="29.1" customHeight="1" x14ac:dyDescent="0.25">
      <c r="A193" s="189" t="s">
        <v>13</v>
      </c>
      <c r="B193" s="190">
        <v>88266</v>
      </c>
      <c r="C193" s="190" t="s">
        <v>6</v>
      </c>
      <c r="D193" s="190" t="s">
        <v>14</v>
      </c>
      <c r="E193" s="190" t="s">
        <v>7</v>
      </c>
      <c r="F193" s="190">
        <f>I10</f>
        <v>5</v>
      </c>
      <c r="G193" s="9">
        <f>K5</f>
        <v>25.5</v>
      </c>
      <c r="H193" s="9">
        <f>G193*F193</f>
        <v>127.5</v>
      </c>
    </row>
    <row r="194" spans="1:8" s="190" customFormat="1" ht="29.1" customHeight="1" x14ac:dyDescent="0.25">
      <c r="A194" s="189" t="s">
        <v>13</v>
      </c>
      <c r="B194" s="190">
        <v>88264</v>
      </c>
      <c r="C194" s="190" t="s">
        <v>6</v>
      </c>
      <c r="D194" s="190" t="s">
        <v>15</v>
      </c>
      <c r="E194" s="190" t="s">
        <v>7</v>
      </c>
      <c r="F194" s="190">
        <f>I10</f>
        <v>5</v>
      </c>
      <c r="G194" s="9">
        <f>K3</f>
        <v>21.08</v>
      </c>
      <c r="H194" s="9">
        <f>G194*F194</f>
        <v>105.39999999999999</v>
      </c>
    </row>
    <row r="195" spans="1:8" s="190" customFormat="1" ht="29.1" customHeight="1" x14ac:dyDescent="0.25">
      <c r="A195" s="20" t="s">
        <v>10</v>
      </c>
      <c r="B195" s="20">
        <v>92145</v>
      </c>
      <c r="C195" s="20" t="s">
        <v>6</v>
      </c>
      <c r="D195" s="21" t="s">
        <v>18</v>
      </c>
      <c r="E195" s="20" t="s">
        <v>19</v>
      </c>
      <c r="F195" s="20">
        <f>'ANEXO I - Cidades'!D28</f>
        <v>15.72</v>
      </c>
      <c r="G195" s="22">
        <f>K6</f>
        <v>94.26</v>
      </c>
      <c r="H195" s="22">
        <f>G195*F195</f>
        <v>1481.7672000000002</v>
      </c>
    </row>
    <row r="196" spans="1:8" s="190" customFormat="1" ht="29.1" customHeight="1" x14ac:dyDescent="0.25">
      <c r="A196" s="21" t="s">
        <v>13</v>
      </c>
      <c r="B196" s="20">
        <v>88266</v>
      </c>
      <c r="C196" s="20" t="s">
        <v>6</v>
      </c>
      <c r="D196" s="21" t="s">
        <v>60</v>
      </c>
      <c r="E196" s="20" t="s">
        <v>7</v>
      </c>
      <c r="F196" s="20">
        <f>'ANEXO I - Cidades'!D28</f>
        <v>15.72</v>
      </c>
      <c r="G196" s="193">
        <f>K5</f>
        <v>25.5</v>
      </c>
      <c r="H196" s="22">
        <f>G196*F196</f>
        <v>400.86</v>
      </c>
    </row>
    <row r="197" spans="1:8" s="190" customFormat="1" ht="29.1" customHeight="1" x14ac:dyDescent="0.25">
      <c r="A197" s="192" t="s">
        <v>458</v>
      </c>
      <c r="B197" s="191"/>
      <c r="C197" s="191"/>
      <c r="D197" s="192" t="s">
        <v>407</v>
      </c>
      <c r="E197" s="191" t="s">
        <v>12</v>
      </c>
      <c r="F197" s="191">
        <v>2</v>
      </c>
      <c r="G197" s="193">
        <v>80</v>
      </c>
      <c r="H197" s="22">
        <f>G197*F197</f>
        <v>160</v>
      </c>
    </row>
    <row r="198" spans="1:8" s="190" customFormat="1" ht="29.1" customHeight="1" x14ac:dyDescent="0.25">
      <c r="G198" s="15" t="s">
        <v>17</v>
      </c>
      <c r="H198" s="14">
        <f>SUM(H193:H197)</f>
        <v>2275.5272000000004</v>
      </c>
    </row>
    <row r="199" spans="1:8" s="190" customFormat="1" ht="29.1" customHeight="1" x14ac:dyDescent="0.25">
      <c r="G199" s="15"/>
      <c r="H199" s="14"/>
    </row>
    <row r="200" spans="1:8" s="190" customFormat="1" ht="29.1" customHeight="1" x14ac:dyDescent="0.25">
      <c r="A200" s="3" t="s">
        <v>467</v>
      </c>
      <c r="B200" s="296" t="s">
        <v>466</v>
      </c>
      <c r="C200" s="296"/>
      <c r="D200" s="296"/>
      <c r="E200" s="8"/>
      <c r="F200" s="8"/>
      <c r="G200" s="11"/>
      <c r="H200" s="11"/>
    </row>
    <row r="201" spans="1:8" s="196" customFormat="1" ht="29.1" customHeight="1" x14ac:dyDescent="0.25">
      <c r="A201" s="5" t="s">
        <v>468</v>
      </c>
      <c r="B201" s="5" t="s">
        <v>1</v>
      </c>
      <c r="C201" s="5" t="s">
        <v>2</v>
      </c>
      <c r="D201" s="5" t="s">
        <v>3</v>
      </c>
      <c r="E201" s="5" t="s">
        <v>4</v>
      </c>
      <c r="F201" s="5" t="s">
        <v>5</v>
      </c>
      <c r="G201" s="12" t="s">
        <v>8</v>
      </c>
      <c r="H201" s="12" t="s">
        <v>9</v>
      </c>
    </row>
    <row r="202" spans="1:8" s="196" customFormat="1" ht="29.1" customHeight="1" x14ac:dyDescent="0.25">
      <c r="A202" s="6" t="s">
        <v>10</v>
      </c>
      <c r="B202" s="6" t="s">
        <v>469</v>
      </c>
      <c r="C202" s="6" t="s">
        <v>11</v>
      </c>
      <c r="D202" s="7" t="s">
        <v>16</v>
      </c>
      <c r="E202" s="6" t="s">
        <v>12</v>
      </c>
      <c r="F202" s="6">
        <v>1</v>
      </c>
      <c r="G202" s="13"/>
      <c r="H202" s="13"/>
    </row>
    <row r="203" spans="1:8" s="196" customFormat="1" ht="29.1" customHeight="1" x14ac:dyDescent="0.25">
      <c r="A203" s="195" t="s">
        <v>13</v>
      </c>
      <c r="B203" s="196">
        <v>88266</v>
      </c>
      <c r="C203" s="196" t="s">
        <v>6</v>
      </c>
      <c r="D203" s="196" t="s">
        <v>14</v>
      </c>
      <c r="E203" s="196" t="s">
        <v>7</v>
      </c>
      <c r="F203" s="196">
        <f>I10</f>
        <v>5</v>
      </c>
      <c r="G203" s="9">
        <f>K5</f>
        <v>25.5</v>
      </c>
      <c r="H203" s="9">
        <f>G203*F203</f>
        <v>127.5</v>
      </c>
    </row>
    <row r="204" spans="1:8" s="196" customFormat="1" ht="29.1" customHeight="1" x14ac:dyDescent="0.25">
      <c r="A204" s="195" t="s">
        <v>13</v>
      </c>
      <c r="B204" s="196">
        <v>88264</v>
      </c>
      <c r="C204" s="196" t="s">
        <v>6</v>
      </c>
      <c r="D204" s="196" t="s">
        <v>15</v>
      </c>
      <c r="E204" s="196" t="s">
        <v>7</v>
      </c>
      <c r="F204" s="196">
        <f>I10</f>
        <v>5</v>
      </c>
      <c r="G204" s="9">
        <f>K3</f>
        <v>21.08</v>
      </c>
      <c r="H204" s="9">
        <f>G204*F204</f>
        <v>105.39999999999999</v>
      </c>
    </row>
    <row r="205" spans="1:8" s="196" customFormat="1" ht="29.1" customHeight="1" x14ac:dyDescent="0.25">
      <c r="A205" s="20" t="s">
        <v>10</v>
      </c>
      <c r="B205" s="20">
        <v>92145</v>
      </c>
      <c r="C205" s="20" t="s">
        <v>6</v>
      </c>
      <c r="D205" s="21" t="s">
        <v>18</v>
      </c>
      <c r="E205" s="20" t="s">
        <v>19</v>
      </c>
      <c r="F205" s="20">
        <f>'ANEXO I - Cidades'!D29</f>
        <v>16.32</v>
      </c>
      <c r="G205" s="22">
        <f>K6</f>
        <v>94.26</v>
      </c>
      <c r="H205" s="22">
        <f>G205*F205</f>
        <v>1538.3232</v>
      </c>
    </row>
    <row r="206" spans="1:8" s="190" customFormat="1" ht="29.1" customHeight="1" x14ac:dyDescent="0.25">
      <c r="A206" s="21" t="s">
        <v>13</v>
      </c>
      <c r="B206" s="20">
        <v>88266</v>
      </c>
      <c r="C206" s="20" t="s">
        <v>6</v>
      </c>
      <c r="D206" s="21" t="s">
        <v>60</v>
      </c>
      <c r="E206" s="20" t="s">
        <v>7</v>
      </c>
      <c r="F206" s="20">
        <f>'ANEXO I - Cidades'!D29</f>
        <v>16.32</v>
      </c>
      <c r="G206" s="22">
        <f>G203</f>
        <v>25.5</v>
      </c>
      <c r="H206" s="22">
        <f>G206*F206</f>
        <v>416.16</v>
      </c>
    </row>
    <row r="207" spans="1:8" s="190" customFormat="1" ht="29.1" customHeight="1" x14ac:dyDescent="0.25">
      <c r="A207" s="192" t="s">
        <v>458</v>
      </c>
      <c r="B207" s="191"/>
      <c r="C207" s="191" t="s">
        <v>11</v>
      </c>
      <c r="D207" s="192" t="s">
        <v>407</v>
      </c>
      <c r="E207" s="191" t="s">
        <v>12</v>
      </c>
      <c r="F207" s="191">
        <v>2</v>
      </c>
      <c r="G207" s="193">
        <v>80</v>
      </c>
      <c r="H207" s="22">
        <f>G207*F207</f>
        <v>160</v>
      </c>
    </row>
    <row r="208" spans="1:8" s="188" customFormat="1" ht="29.1" customHeight="1" x14ac:dyDescent="0.25">
      <c r="A208" s="196"/>
      <c r="B208" s="196"/>
      <c r="C208" s="196"/>
      <c r="D208" s="196"/>
      <c r="E208" s="196"/>
      <c r="F208" s="196"/>
      <c r="G208" s="15" t="s">
        <v>17</v>
      </c>
      <c r="H208" s="14">
        <f>SUM(H203:H207)</f>
        <v>2347.3831999999998</v>
      </c>
    </row>
    <row r="209" spans="1:8" s="196" customFormat="1" ht="29.1" customHeight="1" x14ac:dyDescent="0.25">
      <c r="G209" s="15"/>
      <c r="H209" s="14"/>
    </row>
    <row r="210" spans="1:8" s="196" customFormat="1" ht="29.1" customHeight="1" x14ac:dyDescent="0.25">
      <c r="A210" s="3" t="s">
        <v>471</v>
      </c>
      <c r="B210" s="296" t="s">
        <v>470</v>
      </c>
      <c r="C210" s="296"/>
      <c r="D210" s="296"/>
      <c r="E210" s="8"/>
      <c r="F210" s="8"/>
      <c r="G210" s="11"/>
      <c r="H210" s="11"/>
    </row>
    <row r="211" spans="1:8" s="196" customFormat="1" ht="29.1" customHeight="1" x14ac:dyDescent="0.25">
      <c r="A211" s="5" t="s">
        <v>472</v>
      </c>
      <c r="B211" s="5" t="s">
        <v>1</v>
      </c>
      <c r="C211" s="5" t="s">
        <v>2</v>
      </c>
      <c r="D211" s="5" t="s">
        <v>3</v>
      </c>
      <c r="E211" s="5" t="s">
        <v>4</v>
      </c>
      <c r="F211" s="5" t="s">
        <v>5</v>
      </c>
      <c r="G211" s="12" t="s">
        <v>8</v>
      </c>
      <c r="H211" s="12" t="s">
        <v>9</v>
      </c>
    </row>
    <row r="212" spans="1:8" s="196" customFormat="1" ht="29.1" customHeight="1" x14ac:dyDescent="0.25">
      <c r="A212" s="6" t="s">
        <v>10</v>
      </c>
      <c r="B212" s="6" t="s">
        <v>477</v>
      </c>
      <c r="C212" s="6" t="s">
        <v>11</v>
      </c>
      <c r="D212" s="7" t="s">
        <v>16</v>
      </c>
      <c r="E212" s="6" t="s">
        <v>12</v>
      </c>
      <c r="F212" s="6">
        <v>1</v>
      </c>
      <c r="G212" s="13"/>
      <c r="H212" s="13"/>
    </row>
    <row r="213" spans="1:8" s="196" customFormat="1" ht="29.1" customHeight="1" x14ac:dyDescent="0.25">
      <c r="A213" s="195" t="s">
        <v>13</v>
      </c>
      <c r="B213" s="196">
        <v>88266</v>
      </c>
      <c r="C213" s="196" t="s">
        <v>6</v>
      </c>
      <c r="D213" s="196" t="s">
        <v>14</v>
      </c>
      <c r="E213" s="196" t="s">
        <v>7</v>
      </c>
      <c r="F213" s="196">
        <f>I10</f>
        <v>5</v>
      </c>
      <c r="G213" s="9">
        <f>K5</f>
        <v>25.5</v>
      </c>
      <c r="H213" s="9">
        <f>G213*F213</f>
        <v>127.5</v>
      </c>
    </row>
    <row r="214" spans="1:8" s="196" customFormat="1" ht="29.1" customHeight="1" x14ac:dyDescent="0.25">
      <c r="A214" s="195" t="s">
        <v>13</v>
      </c>
      <c r="B214" s="196">
        <v>88264</v>
      </c>
      <c r="C214" s="196" t="s">
        <v>6</v>
      </c>
      <c r="D214" s="196" t="s">
        <v>15</v>
      </c>
      <c r="E214" s="196" t="s">
        <v>7</v>
      </c>
      <c r="F214" s="196">
        <f>I10</f>
        <v>5</v>
      </c>
      <c r="G214" s="9">
        <f>K3</f>
        <v>21.08</v>
      </c>
      <c r="H214" s="9">
        <f>G214*F214</f>
        <v>105.39999999999999</v>
      </c>
    </row>
    <row r="215" spans="1:8" s="196" customFormat="1" ht="29.1" customHeight="1" x14ac:dyDescent="0.25">
      <c r="A215" s="20" t="s">
        <v>10</v>
      </c>
      <c r="B215" s="20">
        <v>92145</v>
      </c>
      <c r="C215" s="20" t="s">
        <v>6</v>
      </c>
      <c r="D215" s="21" t="s">
        <v>18</v>
      </c>
      <c r="E215" s="20" t="s">
        <v>19</v>
      </c>
      <c r="F215" s="20">
        <f>'ANEXO I - Cidades'!D30</f>
        <v>15</v>
      </c>
      <c r="G215" s="22">
        <f>K6</f>
        <v>94.26</v>
      </c>
      <c r="H215" s="22">
        <f>G215*F215</f>
        <v>1413.9</v>
      </c>
    </row>
    <row r="216" spans="1:8" s="196" customFormat="1" ht="29.1" customHeight="1" x14ac:dyDescent="0.25">
      <c r="A216" s="21" t="s">
        <v>13</v>
      </c>
      <c r="B216" s="20">
        <v>88266</v>
      </c>
      <c r="C216" s="20" t="s">
        <v>6</v>
      </c>
      <c r="D216" s="21" t="s">
        <v>60</v>
      </c>
      <c r="E216" s="20" t="s">
        <v>7</v>
      </c>
      <c r="F216" s="20">
        <f>'ANEXO I - Cidades'!D30</f>
        <v>15</v>
      </c>
      <c r="G216" s="22">
        <f>G213</f>
        <v>25.5</v>
      </c>
      <c r="H216" s="22">
        <f>G216*F216</f>
        <v>382.5</v>
      </c>
    </row>
    <row r="217" spans="1:8" s="196" customFormat="1" ht="29.1" customHeight="1" x14ac:dyDescent="0.25">
      <c r="A217" s="192" t="s">
        <v>458</v>
      </c>
      <c r="B217" s="191"/>
      <c r="C217" s="191" t="s">
        <v>11</v>
      </c>
      <c r="D217" s="192" t="s">
        <v>407</v>
      </c>
      <c r="E217" s="191" t="s">
        <v>12</v>
      </c>
      <c r="F217" s="191">
        <v>2</v>
      </c>
      <c r="G217" s="193">
        <v>80</v>
      </c>
      <c r="H217" s="22">
        <f>G217*F217</f>
        <v>160</v>
      </c>
    </row>
    <row r="218" spans="1:8" s="196" customFormat="1" ht="29.1" customHeight="1" x14ac:dyDescent="0.25">
      <c r="G218" s="15" t="s">
        <v>17</v>
      </c>
      <c r="H218" s="14">
        <f>SUM(H213:H217)</f>
        <v>2189.3000000000002</v>
      </c>
    </row>
    <row r="219" spans="1:8" s="196" customFormat="1" ht="29.1" customHeight="1" x14ac:dyDescent="0.25">
      <c r="G219" s="15"/>
      <c r="H219" s="14"/>
    </row>
    <row r="220" spans="1:8" s="196" customFormat="1" ht="29.1" customHeight="1" x14ac:dyDescent="0.25">
      <c r="A220" s="3" t="s">
        <v>474</v>
      </c>
      <c r="B220" s="296" t="s">
        <v>473</v>
      </c>
      <c r="C220" s="296"/>
      <c r="D220" s="296"/>
      <c r="E220" s="8"/>
      <c r="F220" s="8"/>
      <c r="G220" s="11"/>
      <c r="H220" s="11"/>
    </row>
    <row r="221" spans="1:8" s="196" customFormat="1" ht="29.1" customHeight="1" x14ac:dyDescent="0.25">
      <c r="A221" s="5" t="s">
        <v>475</v>
      </c>
      <c r="B221" s="5" t="s">
        <v>1</v>
      </c>
      <c r="C221" s="5" t="s">
        <v>2</v>
      </c>
      <c r="D221" s="5" t="s">
        <v>3</v>
      </c>
      <c r="E221" s="5" t="s">
        <v>4</v>
      </c>
      <c r="F221" s="5" t="s">
        <v>5</v>
      </c>
      <c r="G221" s="12" t="s">
        <v>8</v>
      </c>
      <c r="H221" s="12" t="s">
        <v>9</v>
      </c>
    </row>
    <row r="222" spans="1:8" s="196" customFormat="1" ht="29.1" customHeight="1" x14ac:dyDescent="0.25">
      <c r="A222" s="6" t="s">
        <v>10</v>
      </c>
      <c r="B222" s="6" t="s">
        <v>476</v>
      </c>
      <c r="C222" s="6" t="s">
        <v>11</v>
      </c>
      <c r="D222" s="7" t="s">
        <v>425</v>
      </c>
      <c r="E222" s="6" t="s">
        <v>12</v>
      </c>
      <c r="F222" s="6">
        <v>1</v>
      </c>
      <c r="G222" s="13"/>
      <c r="H222" s="13"/>
    </row>
    <row r="223" spans="1:8" s="196" customFormat="1" ht="29.1" customHeight="1" x14ac:dyDescent="0.25">
      <c r="A223" s="195" t="s">
        <v>13</v>
      </c>
      <c r="B223" s="196">
        <v>88266</v>
      </c>
      <c r="C223" s="196" t="s">
        <v>6</v>
      </c>
      <c r="D223" s="196" t="s">
        <v>14</v>
      </c>
      <c r="E223" s="196" t="s">
        <v>7</v>
      </c>
      <c r="F223" s="196">
        <f>I10</f>
        <v>5</v>
      </c>
      <c r="G223" s="9">
        <f>K5</f>
        <v>25.5</v>
      </c>
      <c r="H223" s="9">
        <f>G223*F223</f>
        <v>127.5</v>
      </c>
    </row>
    <row r="224" spans="1:8" s="196" customFormat="1" ht="29.1" customHeight="1" x14ac:dyDescent="0.25">
      <c r="A224" s="195" t="s">
        <v>13</v>
      </c>
      <c r="B224" s="196">
        <v>88264</v>
      </c>
      <c r="C224" s="196" t="s">
        <v>6</v>
      </c>
      <c r="D224" s="196" t="s">
        <v>15</v>
      </c>
      <c r="E224" s="196" t="s">
        <v>7</v>
      </c>
      <c r="F224" s="196">
        <f>I10</f>
        <v>5</v>
      </c>
      <c r="G224" s="9">
        <f>K3</f>
        <v>21.08</v>
      </c>
      <c r="H224" s="9">
        <f>G224*F224</f>
        <v>105.39999999999999</v>
      </c>
    </row>
    <row r="225" spans="1:8" s="196" customFormat="1" ht="29.1" customHeight="1" x14ac:dyDescent="0.25">
      <c r="A225" s="20" t="s">
        <v>10</v>
      </c>
      <c r="B225" s="20">
        <v>92145</v>
      </c>
      <c r="C225" s="20" t="s">
        <v>6</v>
      </c>
      <c r="D225" s="21" t="s">
        <v>18</v>
      </c>
      <c r="E225" s="20" t="s">
        <v>19</v>
      </c>
      <c r="F225" s="20">
        <f>'ANEXO I - Cidades'!D31</f>
        <v>19</v>
      </c>
      <c r="G225" s="22">
        <f>K6</f>
        <v>94.26</v>
      </c>
      <c r="H225" s="22">
        <f>G225*F225</f>
        <v>1790.94</v>
      </c>
    </row>
    <row r="226" spans="1:8" s="196" customFormat="1" ht="29.1" customHeight="1" x14ac:dyDescent="0.25">
      <c r="A226" s="21" t="s">
        <v>13</v>
      </c>
      <c r="B226" s="20">
        <v>88266</v>
      </c>
      <c r="C226" s="20" t="s">
        <v>6</v>
      </c>
      <c r="D226" s="21" t="s">
        <v>60</v>
      </c>
      <c r="E226" s="20" t="s">
        <v>7</v>
      </c>
      <c r="F226" s="20">
        <f>'ANEXO I - Cidades'!D31</f>
        <v>19</v>
      </c>
      <c r="G226" s="22">
        <f>G223</f>
        <v>25.5</v>
      </c>
      <c r="H226" s="22">
        <f>G226*F226</f>
        <v>484.5</v>
      </c>
    </row>
    <row r="227" spans="1:8" s="196" customFormat="1" ht="29.1" customHeight="1" x14ac:dyDescent="0.25">
      <c r="A227" s="192" t="s">
        <v>458</v>
      </c>
      <c r="B227" s="191"/>
      <c r="C227" s="191" t="s">
        <v>11</v>
      </c>
      <c r="D227" s="192" t="s">
        <v>407</v>
      </c>
      <c r="E227" s="191" t="s">
        <v>12</v>
      </c>
      <c r="F227" s="191">
        <v>2</v>
      </c>
      <c r="G227" s="193">
        <v>80</v>
      </c>
      <c r="H227" s="22">
        <f>G227*F227</f>
        <v>160</v>
      </c>
    </row>
    <row r="228" spans="1:8" s="196" customFormat="1" ht="29.1" customHeight="1" x14ac:dyDescent="0.25">
      <c r="G228" s="15" t="s">
        <v>17</v>
      </c>
      <c r="H228" s="14">
        <f>SUM(H223:H227)</f>
        <v>2668.34</v>
      </c>
    </row>
    <row r="229" spans="1:8" s="196" customFormat="1" ht="29.1" customHeight="1" x14ac:dyDescent="0.25">
      <c r="G229" s="15"/>
      <c r="H229" s="14"/>
    </row>
    <row r="230" spans="1:8" s="196" customFormat="1" ht="29.1" customHeight="1" x14ac:dyDescent="0.25">
      <c r="A230" s="3" t="s">
        <v>479</v>
      </c>
      <c r="B230" s="296" t="s">
        <v>478</v>
      </c>
      <c r="C230" s="296"/>
      <c r="D230" s="296"/>
      <c r="E230" s="8"/>
      <c r="F230" s="8"/>
      <c r="G230" s="11"/>
      <c r="H230" s="11"/>
    </row>
    <row r="231" spans="1:8" s="196" customFormat="1" ht="29.1" customHeight="1" x14ac:dyDescent="0.25">
      <c r="A231" s="5" t="s">
        <v>480</v>
      </c>
      <c r="B231" s="5" t="s">
        <v>1</v>
      </c>
      <c r="C231" s="5" t="s">
        <v>2</v>
      </c>
      <c r="D231" s="5" t="s">
        <v>3</v>
      </c>
      <c r="E231" s="5" t="s">
        <v>4</v>
      </c>
      <c r="F231" s="5" t="s">
        <v>5</v>
      </c>
      <c r="G231" s="12" t="s">
        <v>8</v>
      </c>
      <c r="H231" s="12" t="s">
        <v>9</v>
      </c>
    </row>
    <row r="232" spans="1:8" s="196" customFormat="1" ht="29.1" customHeight="1" x14ac:dyDescent="0.25">
      <c r="A232" s="6" t="s">
        <v>10</v>
      </c>
      <c r="B232" s="6" t="s">
        <v>481</v>
      </c>
      <c r="C232" s="6" t="s">
        <v>11</v>
      </c>
      <c r="D232" s="7" t="s">
        <v>425</v>
      </c>
      <c r="E232" s="6" t="s">
        <v>12</v>
      </c>
      <c r="F232" s="6">
        <v>1</v>
      </c>
      <c r="G232" s="13"/>
      <c r="H232" s="13"/>
    </row>
    <row r="233" spans="1:8" s="196" customFormat="1" ht="29.1" customHeight="1" x14ac:dyDescent="0.25">
      <c r="A233" s="195" t="s">
        <v>13</v>
      </c>
      <c r="B233" s="196">
        <v>88266</v>
      </c>
      <c r="C233" s="196" t="s">
        <v>6</v>
      </c>
      <c r="D233" s="196" t="s">
        <v>14</v>
      </c>
      <c r="E233" s="196" t="s">
        <v>7</v>
      </c>
      <c r="F233" s="196">
        <f>I10</f>
        <v>5</v>
      </c>
      <c r="G233" s="9">
        <f>K5</f>
        <v>25.5</v>
      </c>
      <c r="H233" s="9">
        <f>G233*F233</f>
        <v>127.5</v>
      </c>
    </row>
    <row r="234" spans="1:8" s="196" customFormat="1" ht="29.1" customHeight="1" x14ac:dyDescent="0.25">
      <c r="A234" s="195" t="s">
        <v>13</v>
      </c>
      <c r="B234" s="196">
        <v>88264</v>
      </c>
      <c r="C234" s="196" t="s">
        <v>6</v>
      </c>
      <c r="D234" s="196" t="s">
        <v>15</v>
      </c>
      <c r="E234" s="196" t="s">
        <v>7</v>
      </c>
      <c r="F234" s="196">
        <f>I10</f>
        <v>5</v>
      </c>
      <c r="G234" s="9">
        <f>K3</f>
        <v>21.08</v>
      </c>
      <c r="H234" s="9">
        <f>G234*F234</f>
        <v>105.39999999999999</v>
      </c>
    </row>
    <row r="235" spans="1:8" s="196" customFormat="1" ht="29.1" customHeight="1" x14ac:dyDescent="0.25">
      <c r="A235" s="20" t="s">
        <v>10</v>
      </c>
      <c r="B235" s="20">
        <v>92145</v>
      </c>
      <c r="C235" s="20" t="s">
        <v>6</v>
      </c>
      <c r="D235" s="21" t="s">
        <v>18</v>
      </c>
      <c r="E235" s="20" t="s">
        <v>19</v>
      </c>
      <c r="F235" s="20">
        <v>10.199999999999999</v>
      </c>
      <c r="G235" s="22">
        <f>K6</f>
        <v>94.26</v>
      </c>
      <c r="H235" s="22">
        <f>G235*F235</f>
        <v>961.452</v>
      </c>
    </row>
    <row r="236" spans="1:8" s="196" customFormat="1" ht="29.1" customHeight="1" x14ac:dyDescent="0.25">
      <c r="A236" s="21" t="s">
        <v>13</v>
      </c>
      <c r="B236" s="20">
        <v>88266</v>
      </c>
      <c r="C236" s="20" t="s">
        <v>6</v>
      </c>
      <c r="D236" s="21" t="s">
        <v>453</v>
      </c>
      <c r="E236" s="20" t="s">
        <v>7</v>
      </c>
      <c r="F236" s="20">
        <v>10.199999999999999</v>
      </c>
      <c r="G236" s="193">
        <f>G233</f>
        <v>25.5</v>
      </c>
      <c r="H236" s="22">
        <f>G236*F236</f>
        <v>260.09999999999997</v>
      </c>
    </row>
    <row r="237" spans="1:8" s="196" customFormat="1" ht="29.1" customHeight="1" x14ac:dyDescent="0.25">
      <c r="A237" s="192" t="s">
        <v>458</v>
      </c>
      <c r="B237" s="191"/>
      <c r="C237" s="191" t="s">
        <v>11</v>
      </c>
      <c r="D237" s="192" t="s">
        <v>407</v>
      </c>
      <c r="E237" s="191" t="s">
        <v>12</v>
      </c>
      <c r="F237" s="191">
        <v>2</v>
      </c>
      <c r="G237" s="193">
        <v>80</v>
      </c>
      <c r="H237" s="22">
        <f>G237*F237</f>
        <v>160</v>
      </c>
    </row>
    <row r="238" spans="1:8" s="196" customFormat="1" ht="29.1" customHeight="1" x14ac:dyDescent="0.25">
      <c r="G238" s="15" t="s">
        <v>17</v>
      </c>
      <c r="H238" s="14">
        <f>SUM(H233:H237)</f>
        <v>1614.4519999999998</v>
      </c>
    </row>
    <row r="239" spans="1:8" s="196" customFormat="1" ht="29.1" customHeight="1" x14ac:dyDescent="0.25">
      <c r="G239" s="15"/>
      <c r="H239" s="14"/>
    </row>
    <row r="240" spans="1:8" s="196" customFormat="1" ht="29.1" customHeight="1" x14ac:dyDescent="0.25">
      <c r="A240" s="3" t="s">
        <v>483</v>
      </c>
      <c r="B240" s="296" t="s">
        <v>482</v>
      </c>
      <c r="C240" s="296"/>
      <c r="D240" s="296"/>
      <c r="E240" s="8"/>
      <c r="F240" s="8"/>
      <c r="G240" s="11"/>
      <c r="H240" s="11"/>
    </row>
    <row r="241" spans="1:8" s="196" customFormat="1" ht="29.1" customHeight="1" x14ac:dyDescent="0.25">
      <c r="A241" s="5" t="s">
        <v>484</v>
      </c>
      <c r="B241" s="5" t="s">
        <v>1</v>
      </c>
      <c r="C241" s="5" t="s">
        <v>2</v>
      </c>
      <c r="D241" s="5" t="s">
        <v>3</v>
      </c>
      <c r="E241" s="5" t="s">
        <v>4</v>
      </c>
      <c r="F241" s="5" t="s">
        <v>5</v>
      </c>
      <c r="G241" s="12" t="s">
        <v>8</v>
      </c>
      <c r="H241" s="12" t="s">
        <v>9</v>
      </c>
    </row>
    <row r="242" spans="1:8" s="196" customFormat="1" ht="29.1" customHeight="1" x14ac:dyDescent="0.25">
      <c r="A242" s="6" t="s">
        <v>10</v>
      </c>
      <c r="B242" s="6" t="s">
        <v>485</v>
      </c>
      <c r="C242" s="6" t="s">
        <v>11</v>
      </c>
      <c r="D242" s="7" t="s">
        <v>425</v>
      </c>
      <c r="E242" s="6" t="s">
        <v>12</v>
      </c>
      <c r="F242" s="6">
        <v>1</v>
      </c>
      <c r="G242" s="13"/>
      <c r="H242" s="13"/>
    </row>
    <row r="243" spans="1:8" s="196" customFormat="1" ht="29.1" customHeight="1" x14ac:dyDescent="0.25">
      <c r="A243" s="195" t="s">
        <v>13</v>
      </c>
      <c r="B243" s="196">
        <v>88266</v>
      </c>
      <c r="C243" s="196" t="s">
        <v>6</v>
      </c>
      <c r="D243" s="196" t="s">
        <v>14</v>
      </c>
      <c r="E243" s="196" t="s">
        <v>7</v>
      </c>
      <c r="F243" s="196">
        <f>I10</f>
        <v>5</v>
      </c>
      <c r="G243" s="9">
        <f>K5</f>
        <v>25.5</v>
      </c>
      <c r="H243" s="9">
        <f>G243*F243</f>
        <v>127.5</v>
      </c>
    </row>
    <row r="244" spans="1:8" s="196" customFormat="1" ht="29.1" customHeight="1" x14ac:dyDescent="0.25">
      <c r="A244" s="195" t="s">
        <v>13</v>
      </c>
      <c r="B244" s="196">
        <v>88264</v>
      </c>
      <c r="C244" s="196" t="s">
        <v>6</v>
      </c>
      <c r="D244" s="196" t="s">
        <v>15</v>
      </c>
      <c r="E244" s="196" t="s">
        <v>7</v>
      </c>
      <c r="F244" s="196">
        <f>I10</f>
        <v>5</v>
      </c>
      <c r="G244" s="9">
        <f>K3</f>
        <v>21.08</v>
      </c>
      <c r="H244" s="9">
        <f>G244*F244</f>
        <v>105.39999999999999</v>
      </c>
    </row>
    <row r="245" spans="1:8" s="196" customFormat="1" ht="29.1" customHeight="1" x14ac:dyDescent="0.25">
      <c r="A245" s="20" t="s">
        <v>10</v>
      </c>
      <c r="B245" s="20">
        <v>92145</v>
      </c>
      <c r="C245" s="20" t="s">
        <v>6</v>
      </c>
      <c r="D245" s="21" t="s">
        <v>18</v>
      </c>
      <c r="E245" s="20" t="s">
        <v>19</v>
      </c>
      <c r="F245" s="20">
        <v>18</v>
      </c>
      <c r="G245" s="22">
        <f>K6</f>
        <v>94.26</v>
      </c>
      <c r="H245" s="22">
        <f>G245*F245</f>
        <v>1696.68</v>
      </c>
    </row>
    <row r="246" spans="1:8" s="196" customFormat="1" ht="29.1" customHeight="1" x14ac:dyDescent="0.25">
      <c r="A246" s="21" t="s">
        <v>13</v>
      </c>
      <c r="B246" s="20">
        <v>88266</v>
      </c>
      <c r="C246" s="20" t="s">
        <v>6</v>
      </c>
      <c r="D246" s="21" t="s">
        <v>453</v>
      </c>
      <c r="E246" s="20" t="s">
        <v>7</v>
      </c>
      <c r="F246" s="20">
        <v>18</v>
      </c>
      <c r="G246" s="193">
        <f>G243</f>
        <v>25.5</v>
      </c>
      <c r="H246" s="22">
        <f>G246*F246</f>
        <v>459</v>
      </c>
    </row>
    <row r="247" spans="1:8" s="196" customFormat="1" ht="29.1" customHeight="1" x14ac:dyDescent="0.25">
      <c r="A247" s="192" t="s">
        <v>458</v>
      </c>
      <c r="B247" s="191"/>
      <c r="C247" s="191" t="s">
        <v>11</v>
      </c>
      <c r="D247" s="192" t="s">
        <v>407</v>
      </c>
      <c r="E247" s="191" t="s">
        <v>12</v>
      </c>
      <c r="F247" s="191">
        <v>4</v>
      </c>
      <c r="G247" s="193">
        <v>80</v>
      </c>
      <c r="H247" s="22">
        <f>G247*F247</f>
        <v>320</v>
      </c>
    </row>
    <row r="248" spans="1:8" s="196" customFormat="1" ht="29.1" customHeight="1" x14ac:dyDescent="0.25">
      <c r="G248" s="15" t="s">
        <v>17</v>
      </c>
      <c r="H248" s="14">
        <f>SUM(H243:H247)</f>
        <v>2708.58</v>
      </c>
    </row>
    <row r="249" spans="1:8" s="196" customFormat="1" ht="29.1" customHeight="1" x14ac:dyDescent="0.25">
      <c r="G249" s="15"/>
      <c r="H249" s="14"/>
    </row>
    <row r="250" spans="1:8" s="225" customFormat="1" ht="29.1" customHeight="1" x14ac:dyDescent="0.25">
      <c r="A250" s="3" t="s">
        <v>483</v>
      </c>
      <c r="B250" s="296" t="s">
        <v>616</v>
      </c>
      <c r="C250" s="296"/>
      <c r="D250" s="296"/>
      <c r="E250" s="8"/>
      <c r="F250" s="8"/>
      <c r="G250" s="11"/>
      <c r="H250" s="11"/>
    </row>
    <row r="251" spans="1:8" s="225" customFormat="1" ht="29.1" customHeight="1" x14ac:dyDescent="0.25">
      <c r="A251" s="5" t="s">
        <v>484</v>
      </c>
      <c r="B251" s="5" t="s">
        <v>1</v>
      </c>
      <c r="C251" s="5" t="s">
        <v>2</v>
      </c>
      <c r="D251" s="5" t="s">
        <v>3</v>
      </c>
      <c r="E251" s="5" t="s">
        <v>4</v>
      </c>
      <c r="F251" s="5" t="s">
        <v>5</v>
      </c>
      <c r="G251" s="12" t="s">
        <v>8</v>
      </c>
      <c r="H251" s="12" t="s">
        <v>9</v>
      </c>
    </row>
    <row r="252" spans="1:8" s="225" customFormat="1" ht="29.1" customHeight="1" x14ac:dyDescent="0.25">
      <c r="A252" s="6" t="s">
        <v>10</v>
      </c>
      <c r="B252" s="6" t="s">
        <v>485</v>
      </c>
      <c r="C252" s="6" t="s">
        <v>11</v>
      </c>
      <c r="D252" s="7" t="s">
        <v>425</v>
      </c>
      <c r="E252" s="6" t="s">
        <v>12</v>
      </c>
      <c r="F252" s="6">
        <v>1</v>
      </c>
      <c r="G252" s="13"/>
      <c r="H252" s="13"/>
    </row>
    <row r="253" spans="1:8" s="225" customFormat="1" ht="29.1" customHeight="1" x14ac:dyDescent="0.25">
      <c r="A253" s="223" t="s">
        <v>13</v>
      </c>
      <c r="B253" s="225">
        <v>88266</v>
      </c>
      <c r="C253" s="225" t="s">
        <v>6</v>
      </c>
      <c r="D253" s="225" t="s">
        <v>14</v>
      </c>
      <c r="E253" s="225" t="s">
        <v>7</v>
      </c>
      <c r="F253" s="225">
        <f>$I$10</f>
        <v>5</v>
      </c>
      <c r="G253" s="9">
        <f>K5</f>
        <v>25.5</v>
      </c>
      <c r="H253" s="9">
        <f>G253*F253</f>
        <v>127.5</v>
      </c>
    </row>
    <row r="254" spans="1:8" s="225" customFormat="1" ht="29.1" customHeight="1" x14ac:dyDescent="0.25">
      <c r="A254" s="223" t="s">
        <v>13</v>
      </c>
      <c r="B254" s="225">
        <v>88264</v>
      </c>
      <c r="C254" s="225" t="s">
        <v>6</v>
      </c>
      <c r="D254" s="225" t="s">
        <v>15</v>
      </c>
      <c r="E254" s="225" t="s">
        <v>7</v>
      </c>
      <c r="F254" s="225">
        <f>$I$10</f>
        <v>5</v>
      </c>
      <c r="G254" s="9">
        <f>K3</f>
        <v>21.08</v>
      </c>
      <c r="H254" s="9">
        <f>G254*F254</f>
        <v>105.39999999999999</v>
      </c>
    </row>
    <row r="255" spans="1:8" s="225" customFormat="1" ht="29.1" customHeight="1" x14ac:dyDescent="0.25">
      <c r="G255" s="15" t="s">
        <v>17</v>
      </c>
      <c r="H255" s="14">
        <f>SUM(H253:H254)</f>
        <v>232.89999999999998</v>
      </c>
    </row>
    <row r="256" spans="1:8" s="225" customFormat="1" ht="29.1" customHeight="1" x14ac:dyDescent="0.25">
      <c r="G256" s="15"/>
      <c r="H256" s="14"/>
    </row>
    <row r="258" spans="1:8" ht="34.5" customHeight="1" x14ac:dyDescent="0.25">
      <c r="A258" s="18">
        <v>3</v>
      </c>
      <c r="B258" s="296" t="s">
        <v>95</v>
      </c>
      <c r="C258" s="296"/>
      <c r="D258" s="296"/>
      <c r="E258" s="8"/>
      <c r="F258" s="8"/>
      <c r="G258" s="11"/>
      <c r="H258" s="11"/>
    </row>
    <row r="259" spans="1:8" ht="29.1" customHeight="1" x14ac:dyDescent="0.25">
      <c r="A259" s="1"/>
    </row>
    <row r="260" spans="1:8" ht="29.1" customHeight="1" x14ac:dyDescent="0.25">
      <c r="A260" s="1"/>
      <c r="G260" s="15"/>
      <c r="H260" s="14"/>
    </row>
    <row r="261" spans="1:8" ht="29.1" customHeight="1" x14ac:dyDescent="0.25">
      <c r="A261" s="3" t="s">
        <v>37</v>
      </c>
      <c r="B261" s="296" t="s">
        <v>69</v>
      </c>
      <c r="C261" s="296"/>
      <c r="D261" s="296"/>
      <c r="E261" s="8"/>
      <c r="F261" s="8"/>
      <c r="G261" s="11"/>
      <c r="H261" s="11"/>
    </row>
    <row r="262" spans="1:8" ht="29.1" customHeight="1" x14ac:dyDescent="0.25">
      <c r="A262" s="5" t="s">
        <v>94</v>
      </c>
      <c r="B262" s="5" t="s">
        <v>1</v>
      </c>
      <c r="C262" s="5" t="s">
        <v>2</v>
      </c>
      <c r="D262" s="5" t="s">
        <v>3</v>
      </c>
      <c r="E262" s="5" t="s">
        <v>4</v>
      </c>
      <c r="F262" s="5" t="s">
        <v>5</v>
      </c>
      <c r="G262" s="12" t="s">
        <v>8</v>
      </c>
      <c r="H262" s="12" t="s">
        <v>9</v>
      </c>
    </row>
    <row r="263" spans="1:8" ht="29.1" customHeight="1" x14ac:dyDescent="0.25">
      <c r="A263" s="6" t="s">
        <v>10</v>
      </c>
      <c r="B263" s="6" t="s">
        <v>38</v>
      </c>
      <c r="C263" s="6" t="s">
        <v>11</v>
      </c>
      <c r="D263" s="7" t="s">
        <v>70</v>
      </c>
      <c r="E263" s="6" t="s">
        <v>12</v>
      </c>
      <c r="F263" s="6">
        <v>1</v>
      </c>
      <c r="G263" s="13"/>
      <c r="H263" s="13"/>
    </row>
    <row r="264" spans="1:8" ht="29.1" customHeight="1" x14ac:dyDescent="0.25">
      <c r="A264" s="1" t="s">
        <v>13</v>
      </c>
      <c r="B264" s="16">
        <v>88266</v>
      </c>
      <c r="C264" s="16" t="s">
        <v>6</v>
      </c>
      <c r="D264" s="16" t="s">
        <v>14</v>
      </c>
      <c r="E264" s="16" t="s">
        <v>7</v>
      </c>
      <c r="F264" s="16">
        <f>K10</f>
        <v>6</v>
      </c>
      <c r="G264" s="9">
        <f>K5</f>
        <v>25.5</v>
      </c>
      <c r="H264" s="9">
        <f>G264*F264</f>
        <v>153</v>
      </c>
    </row>
    <row r="265" spans="1:8" ht="29.1" customHeight="1" x14ac:dyDescent="0.25">
      <c r="A265" s="1" t="s">
        <v>13</v>
      </c>
      <c r="B265" s="16">
        <v>88264</v>
      </c>
      <c r="C265" s="16" t="s">
        <v>6</v>
      </c>
      <c r="D265" s="16" t="s">
        <v>15</v>
      </c>
      <c r="E265" s="16" t="s">
        <v>7</v>
      </c>
      <c r="F265" s="16">
        <f>K10</f>
        <v>6</v>
      </c>
      <c r="G265" s="9">
        <f>K3</f>
        <v>21.08</v>
      </c>
      <c r="H265" s="9">
        <f>G265*F265</f>
        <v>126.47999999999999</v>
      </c>
    </row>
    <row r="266" spans="1:8" ht="29.1" customHeight="1" x14ac:dyDescent="0.25">
      <c r="A266" s="20" t="s">
        <v>10</v>
      </c>
      <c r="B266" s="20">
        <v>92145</v>
      </c>
      <c r="C266" s="20" t="s">
        <v>6</v>
      </c>
      <c r="D266" s="21" t="s">
        <v>18</v>
      </c>
      <c r="E266" s="20" t="s">
        <v>19</v>
      </c>
      <c r="F266" s="20">
        <f>'ANEXO I - Cidades'!D4</f>
        <v>1.67</v>
      </c>
      <c r="G266" s="22">
        <f>K6</f>
        <v>94.26</v>
      </c>
      <c r="H266" s="22">
        <f>G266*F266</f>
        <v>157.41419999999999</v>
      </c>
    </row>
    <row r="267" spans="1:8" ht="29.1" customHeight="1" x14ac:dyDescent="0.25">
      <c r="G267" s="15" t="s">
        <v>17</v>
      </c>
      <c r="H267" s="14">
        <f>SUM(H264:H266)</f>
        <v>436.89420000000001</v>
      </c>
    </row>
    <row r="268" spans="1:8" ht="29.1" customHeight="1" x14ac:dyDescent="0.25">
      <c r="G268" s="15"/>
      <c r="H268" s="14"/>
    </row>
    <row r="269" spans="1:8" ht="29.1" customHeight="1" x14ac:dyDescent="0.25">
      <c r="A269" s="1"/>
      <c r="G269" s="15"/>
      <c r="H269" s="14"/>
    </row>
    <row r="270" spans="1:8" ht="29.1" customHeight="1" x14ac:dyDescent="0.25">
      <c r="A270" s="3" t="s">
        <v>102</v>
      </c>
      <c r="B270" s="296" t="s">
        <v>71</v>
      </c>
      <c r="C270" s="296"/>
      <c r="D270" s="296"/>
      <c r="E270" s="8"/>
      <c r="F270" s="8"/>
      <c r="G270" s="11"/>
      <c r="H270" s="11"/>
    </row>
    <row r="271" spans="1:8" ht="29.1" customHeight="1" x14ac:dyDescent="0.25">
      <c r="A271" s="5" t="s">
        <v>103</v>
      </c>
      <c r="B271" s="5" t="s">
        <v>1</v>
      </c>
      <c r="C271" s="5" t="s">
        <v>2</v>
      </c>
      <c r="D271" s="5" t="s">
        <v>3</v>
      </c>
      <c r="E271" s="5" t="s">
        <v>4</v>
      </c>
      <c r="F271" s="5" t="s">
        <v>5</v>
      </c>
      <c r="G271" s="12" t="s">
        <v>8</v>
      </c>
      <c r="H271" s="12" t="s">
        <v>9</v>
      </c>
    </row>
    <row r="272" spans="1:8" ht="29.1" customHeight="1" x14ac:dyDescent="0.25">
      <c r="A272" s="6" t="s">
        <v>10</v>
      </c>
      <c r="B272" s="6" t="s">
        <v>52</v>
      </c>
      <c r="C272" s="6" t="s">
        <v>11</v>
      </c>
      <c r="D272" s="7" t="s">
        <v>76</v>
      </c>
      <c r="E272" s="6" t="s">
        <v>12</v>
      </c>
      <c r="F272" s="6">
        <v>1</v>
      </c>
      <c r="G272" s="13"/>
      <c r="H272" s="13"/>
    </row>
    <row r="273" spans="1:8" ht="29.1" customHeight="1" x14ac:dyDescent="0.25">
      <c r="A273" s="1" t="s">
        <v>13</v>
      </c>
      <c r="B273" s="16">
        <v>88266</v>
      </c>
      <c r="C273" s="16" t="s">
        <v>6</v>
      </c>
      <c r="D273" s="16" t="s">
        <v>14</v>
      </c>
      <c r="E273" s="16" t="s">
        <v>7</v>
      </c>
      <c r="F273" s="16">
        <f>K10</f>
        <v>6</v>
      </c>
      <c r="G273" s="9">
        <f>K5</f>
        <v>25.5</v>
      </c>
      <c r="H273" s="9">
        <f>G273*F273</f>
        <v>153</v>
      </c>
    </row>
    <row r="274" spans="1:8" ht="29.1" customHeight="1" x14ac:dyDescent="0.25">
      <c r="A274" s="1" t="s">
        <v>13</v>
      </c>
      <c r="B274" s="16">
        <v>88264</v>
      </c>
      <c r="C274" s="16" t="s">
        <v>6</v>
      </c>
      <c r="D274" s="16" t="s">
        <v>15</v>
      </c>
      <c r="E274" s="16" t="s">
        <v>7</v>
      </c>
      <c r="F274" s="16">
        <f>K10</f>
        <v>6</v>
      </c>
      <c r="G274" s="9">
        <f>K3</f>
        <v>21.08</v>
      </c>
      <c r="H274" s="9">
        <f>G274*F274</f>
        <v>126.47999999999999</v>
      </c>
    </row>
    <row r="275" spans="1:8" ht="29.1" customHeight="1" x14ac:dyDescent="0.25">
      <c r="A275" s="20" t="s">
        <v>10</v>
      </c>
      <c r="B275" s="20">
        <v>92145</v>
      </c>
      <c r="C275" s="20" t="s">
        <v>6</v>
      </c>
      <c r="D275" s="21" t="s">
        <v>18</v>
      </c>
      <c r="E275" s="20" t="s">
        <v>19</v>
      </c>
      <c r="F275" s="20">
        <f>'ANEXO I - Cidades'!D6</f>
        <v>3.2</v>
      </c>
      <c r="G275" s="22">
        <f>K6</f>
        <v>94.26</v>
      </c>
      <c r="H275" s="22">
        <f>G275*F275</f>
        <v>301.63200000000001</v>
      </c>
    </row>
    <row r="276" spans="1:8" ht="29.1" customHeight="1" x14ac:dyDescent="0.25">
      <c r="A276" s="21" t="s">
        <v>13</v>
      </c>
      <c r="B276" s="20">
        <v>88266</v>
      </c>
      <c r="C276" s="20" t="s">
        <v>6</v>
      </c>
      <c r="D276" s="21" t="s">
        <v>60</v>
      </c>
      <c r="E276" s="20" t="s">
        <v>7</v>
      </c>
      <c r="F276" s="20">
        <f>'ANEXO I - Cidades'!D6</f>
        <v>3.2</v>
      </c>
      <c r="G276" s="22">
        <f>G273</f>
        <v>25.5</v>
      </c>
      <c r="H276" s="22">
        <f>G276*F276</f>
        <v>81.600000000000009</v>
      </c>
    </row>
    <row r="277" spans="1:8" ht="29.1" customHeight="1" x14ac:dyDescent="0.25">
      <c r="A277" s="1"/>
      <c r="G277" s="15" t="s">
        <v>17</v>
      </c>
      <c r="H277" s="14">
        <f>SUM(H273:H276)</f>
        <v>662.7120000000001</v>
      </c>
    </row>
    <row r="278" spans="1:8" ht="29.1" customHeight="1" x14ac:dyDescent="0.25">
      <c r="A278" s="1"/>
      <c r="G278" s="15"/>
      <c r="H278" s="14"/>
    </row>
    <row r="279" spans="1:8" ht="29.1" customHeight="1" x14ac:dyDescent="0.25">
      <c r="A279" s="1"/>
      <c r="G279" s="15"/>
      <c r="H279" s="14"/>
    </row>
    <row r="280" spans="1:8" ht="29.1" customHeight="1" x14ac:dyDescent="0.25">
      <c r="A280" s="3" t="s">
        <v>96</v>
      </c>
      <c r="B280" s="296" t="s">
        <v>72</v>
      </c>
      <c r="C280" s="296"/>
      <c r="D280" s="296"/>
      <c r="E280" s="8"/>
      <c r="F280" s="8"/>
      <c r="G280" s="11"/>
      <c r="H280" s="11"/>
    </row>
    <row r="281" spans="1:8" ht="29.1" customHeight="1" x14ac:dyDescent="0.25">
      <c r="A281" s="5" t="s">
        <v>97</v>
      </c>
      <c r="B281" s="5" t="s">
        <v>1</v>
      </c>
      <c r="C281" s="5" t="s">
        <v>2</v>
      </c>
      <c r="D281" s="5" t="s">
        <v>3</v>
      </c>
      <c r="E281" s="5" t="s">
        <v>4</v>
      </c>
      <c r="F281" s="5" t="s">
        <v>5</v>
      </c>
      <c r="G281" s="12" t="s">
        <v>8</v>
      </c>
      <c r="H281" s="12" t="s">
        <v>9</v>
      </c>
    </row>
    <row r="282" spans="1:8" ht="29.1" customHeight="1" x14ac:dyDescent="0.25">
      <c r="A282" s="6" t="s">
        <v>10</v>
      </c>
      <c r="B282" s="6" t="s">
        <v>53</v>
      </c>
      <c r="C282" s="6" t="s">
        <v>11</v>
      </c>
      <c r="D282" s="7" t="s">
        <v>76</v>
      </c>
      <c r="E282" s="6" t="s">
        <v>12</v>
      </c>
      <c r="F282" s="6">
        <v>1</v>
      </c>
      <c r="G282" s="13"/>
      <c r="H282" s="13"/>
    </row>
    <row r="283" spans="1:8" ht="29.1" customHeight="1" x14ac:dyDescent="0.25">
      <c r="A283" s="1" t="s">
        <v>13</v>
      </c>
      <c r="B283" s="16">
        <v>88266</v>
      </c>
      <c r="C283" s="16" t="s">
        <v>6</v>
      </c>
      <c r="D283" s="16" t="s">
        <v>14</v>
      </c>
      <c r="E283" s="16" t="s">
        <v>7</v>
      </c>
      <c r="F283" s="16">
        <f>K10</f>
        <v>6</v>
      </c>
      <c r="G283" s="9">
        <f>K5</f>
        <v>25.5</v>
      </c>
      <c r="H283" s="9">
        <f>G283*F283</f>
        <v>153</v>
      </c>
    </row>
    <row r="284" spans="1:8" ht="29.1" customHeight="1" x14ac:dyDescent="0.25">
      <c r="A284" s="1" t="s">
        <v>13</v>
      </c>
      <c r="B284" s="16">
        <v>88264</v>
      </c>
      <c r="C284" s="16" t="s">
        <v>6</v>
      </c>
      <c r="D284" s="16" t="s">
        <v>15</v>
      </c>
      <c r="E284" s="16" t="s">
        <v>7</v>
      </c>
      <c r="F284" s="16">
        <f>K10</f>
        <v>6</v>
      </c>
      <c r="G284" s="9">
        <f>K3</f>
        <v>21.08</v>
      </c>
      <c r="H284" s="9">
        <f>G284*F284</f>
        <v>126.47999999999999</v>
      </c>
    </row>
    <row r="285" spans="1:8" ht="29.1" customHeight="1" x14ac:dyDescent="0.25">
      <c r="A285" s="20" t="s">
        <v>10</v>
      </c>
      <c r="B285" s="20">
        <v>92145</v>
      </c>
      <c r="C285" s="20" t="s">
        <v>6</v>
      </c>
      <c r="D285" s="21" t="s">
        <v>18</v>
      </c>
      <c r="E285" s="20" t="s">
        <v>19</v>
      </c>
      <c r="F285" s="20">
        <f>'ANEXO I - Cidades'!D5</f>
        <v>1.7</v>
      </c>
      <c r="G285" s="22">
        <f>K6</f>
        <v>94.26</v>
      </c>
      <c r="H285" s="22">
        <f>G285*F285</f>
        <v>160.24200000000002</v>
      </c>
    </row>
    <row r="286" spans="1:8" ht="29.1" customHeight="1" x14ac:dyDescent="0.25">
      <c r="A286" s="21" t="s">
        <v>13</v>
      </c>
      <c r="B286" s="20">
        <v>88266</v>
      </c>
      <c r="C286" s="20" t="s">
        <v>6</v>
      </c>
      <c r="D286" s="21" t="str">
        <f>D276</f>
        <v>ELETROTECNICO EM DESLOCAMENTO</v>
      </c>
      <c r="E286" s="20" t="s">
        <v>7</v>
      </c>
      <c r="F286" s="20">
        <f>'ANEXO I - Cidades'!D5</f>
        <v>1.7</v>
      </c>
      <c r="G286" s="22">
        <f>G283</f>
        <v>25.5</v>
      </c>
      <c r="H286" s="22">
        <f>G286*F286</f>
        <v>43.35</v>
      </c>
    </row>
    <row r="287" spans="1:8" ht="29.1" customHeight="1" x14ac:dyDescent="0.25">
      <c r="G287" s="15" t="s">
        <v>17</v>
      </c>
      <c r="H287" s="14">
        <f>SUM(H283:H286)</f>
        <v>483.07200000000006</v>
      </c>
    </row>
    <row r="288" spans="1:8" ht="29.1" customHeight="1" x14ac:dyDescent="0.25">
      <c r="G288" s="15"/>
      <c r="H288" s="14"/>
    </row>
    <row r="289" spans="1:12" ht="29.1" customHeight="1" x14ac:dyDescent="0.25">
      <c r="G289" s="15"/>
      <c r="H289" s="14"/>
    </row>
    <row r="290" spans="1:12" ht="29.1" customHeight="1" x14ac:dyDescent="0.25">
      <c r="A290" s="3" t="s">
        <v>98</v>
      </c>
      <c r="B290" s="296" t="s">
        <v>73</v>
      </c>
      <c r="C290" s="296"/>
      <c r="D290" s="296"/>
      <c r="E290" s="8"/>
      <c r="F290" s="8"/>
      <c r="G290" s="11"/>
      <c r="H290" s="11"/>
    </row>
    <row r="291" spans="1:12" ht="29.1" customHeight="1" x14ac:dyDescent="0.25">
      <c r="A291" s="5" t="s">
        <v>99</v>
      </c>
      <c r="B291" s="5" t="s">
        <v>1</v>
      </c>
      <c r="C291" s="5" t="s">
        <v>2</v>
      </c>
      <c r="D291" s="5" t="s">
        <v>3</v>
      </c>
      <c r="E291" s="5" t="s">
        <v>4</v>
      </c>
      <c r="F291" s="5" t="s">
        <v>5</v>
      </c>
      <c r="G291" s="12" t="s">
        <v>8</v>
      </c>
      <c r="H291" s="12" t="s">
        <v>9</v>
      </c>
    </row>
    <row r="292" spans="1:12" ht="29.1" customHeight="1" x14ac:dyDescent="0.25">
      <c r="A292" s="6" t="s">
        <v>10</v>
      </c>
      <c r="B292" s="6" t="s">
        <v>54</v>
      </c>
      <c r="C292" s="6" t="s">
        <v>11</v>
      </c>
      <c r="D292" s="7" t="s">
        <v>76</v>
      </c>
      <c r="E292" s="6" t="s">
        <v>12</v>
      </c>
      <c r="F292" s="6">
        <v>1</v>
      </c>
      <c r="G292" s="13"/>
      <c r="H292" s="13"/>
    </row>
    <row r="293" spans="1:12" ht="29.1" customHeight="1" x14ac:dyDescent="0.25">
      <c r="A293" s="1" t="s">
        <v>13</v>
      </c>
      <c r="B293" s="16">
        <v>88266</v>
      </c>
      <c r="C293" s="16" t="s">
        <v>6</v>
      </c>
      <c r="D293" s="16" t="s">
        <v>14</v>
      </c>
      <c r="E293" s="16" t="s">
        <v>7</v>
      </c>
      <c r="F293" s="16">
        <f>K10</f>
        <v>6</v>
      </c>
      <c r="G293" s="9">
        <f>K5</f>
        <v>25.5</v>
      </c>
      <c r="H293" s="9">
        <f>G293*F293</f>
        <v>153</v>
      </c>
    </row>
    <row r="294" spans="1:12" ht="29.1" customHeight="1" x14ac:dyDescent="0.25">
      <c r="A294" s="1" t="s">
        <v>13</v>
      </c>
      <c r="B294" s="16">
        <v>88264</v>
      </c>
      <c r="C294" s="16" t="s">
        <v>6</v>
      </c>
      <c r="D294" s="16" t="s">
        <v>15</v>
      </c>
      <c r="E294" s="16" t="s">
        <v>7</v>
      </c>
      <c r="F294" s="16">
        <f>K10</f>
        <v>6</v>
      </c>
      <c r="G294" s="9">
        <f>K3</f>
        <v>21.08</v>
      </c>
      <c r="H294" s="9">
        <f>G294*F294</f>
        <v>126.47999999999999</v>
      </c>
    </row>
    <row r="295" spans="1:12" ht="29.1" customHeight="1" x14ac:dyDescent="0.25">
      <c r="A295" s="20" t="s">
        <v>10</v>
      </c>
      <c r="B295" s="20">
        <v>92145</v>
      </c>
      <c r="C295" s="20" t="s">
        <v>6</v>
      </c>
      <c r="D295" s="21" t="s">
        <v>18</v>
      </c>
      <c r="E295" s="20" t="s">
        <v>19</v>
      </c>
      <c r="F295" s="20">
        <f>'ANEXO I - Cidades'!D7</f>
        <v>2.35</v>
      </c>
      <c r="G295" s="22">
        <f>K6</f>
        <v>94.26</v>
      </c>
      <c r="H295" s="22">
        <f>G295*F295</f>
        <v>221.51100000000002</v>
      </c>
    </row>
    <row r="296" spans="1:12" ht="29.1" customHeight="1" x14ac:dyDescent="0.25">
      <c r="A296" s="21" t="s">
        <v>13</v>
      </c>
      <c r="B296" s="20">
        <v>88266</v>
      </c>
      <c r="C296" s="20" t="s">
        <v>6</v>
      </c>
      <c r="D296" s="21" t="str">
        <f>D286</f>
        <v>ELETROTECNICO EM DESLOCAMENTO</v>
      </c>
      <c r="E296" s="20" t="s">
        <v>7</v>
      </c>
      <c r="F296" s="20">
        <f>'ANEXO I - Cidades'!D7</f>
        <v>2.35</v>
      </c>
      <c r="G296" s="22">
        <f>G293</f>
        <v>25.5</v>
      </c>
      <c r="H296" s="22">
        <f>G296*F296</f>
        <v>59.925000000000004</v>
      </c>
    </row>
    <row r="297" spans="1:12" ht="29.1" customHeight="1" x14ac:dyDescent="0.25">
      <c r="G297" s="15" t="s">
        <v>17</v>
      </c>
      <c r="H297" s="14">
        <f>SUM(H293:H296)</f>
        <v>560.91600000000005</v>
      </c>
    </row>
    <row r="298" spans="1:12" ht="29.1" customHeight="1" x14ac:dyDescent="0.25">
      <c r="G298" s="15"/>
      <c r="H298" s="14"/>
      <c r="K298" s="297"/>
      <c r="L298" s="297"/>
    </row>
    <row r="299" spans="1:12" ht="29.1" customHeight="1" x14ac:dyDescent="0.25">
      <c r="G299" s="15"/>
      <c r="H299" s="14"/>
    </row>
    <row r="300" spans="1:12" ht="29.1" customHeight="1" x14ac:dyDescent="0.25">
      <c r="A300" s="3" t="s">
        <v>100</v>
      </c>
      <c r="B300" s="296" t="s">
        <v>74</v>
      </c>
      <c r="C300" s="296"/>
      <c r="D300" s="296"/>
      <c r="E300" s="8"/>
      <c r="F300" s="8"/>
      <c r="G300" s="11"/>
      <c r="H300" s="11"/>
      <c r="J300" s="1"/>
      <c r="K300" s="33"/>
      <c r="L300" s="33"/>
    </row>
    <row r="301" spans="1:12" ht="29.1" customHeight="1" x14ac:dyDescent="0.25">
      <c r="A301" s="5" t="s">
        <v>101</v>
      </c>
      <c r="B301" s="5" t="s">
        <v>1</v>
      </c>
      <c r="C301" s="5" t="s">
        <v>2</v>
      </c>
      <c r="D301" s="5" t="s">
        <v>3</v>
      </c>
      <c r="E301" s="5" t="s">
        <v>4</v>
      </c>
      <c r="F301" s="5" t="s">
        <v>5</v>
      </c>
      <c r="G301" s="12" t="s">
        <v>8</v>
      </c>
      <c r="H301" s="12" t="s">
        <v>9</v>
      </c>
      <c r="J301" s="1"/>
      <c r="K301" s="33"/>
      <c r="L301" s="33"/>
    </row>
    <row r="302" spans="1:12" ht="29.1" customHeight="1" x14ac:dyDescent="0.25">
      <c r="A302" s="6" t="s">
        <v>10</v>
      </c>
      <c r="B302" s="6" t="s">
        <v>55</v>
      </c>
      <c r="C302" s="6" t="s">
        <v>11</v>
      </c>
      <c r="D302" s="7" t="s">
        <v>75</v>
      </c>
      <c r="E302" s="6" t="s">
        <v>12</v>
      </c>
      <c r="F302" s="6">
        <v>1</v>
      </c>
      <c r="G302" s="13"/>
      <c r="H302" s="13"/>
      <c r="J302" s="1"/>
      <c r="K302" s="33"/>
      <c r="L302" s="33"/>
    </row>
    <row r="303" spans="1:12" ht="29.1" customHeight="1" x14ac:dyDescent="0.25">
      <c r="A303" s="1" t="s">
        <v>13</v>
      </c>
      <c r="B303" s="16">
        <v>88266</v>
      </c>
      <c r="C303" s="16" t="s">
        <v>6</v>
      </c>
      <c r="D303" s="16" t="s">
        <v>14</v>
      </c>
      <c r="E303" s="16" t="s">
        <v>7</v>
      </c>
      <c r="F303" s="16">
        <f>K10</f>
        <v>6</v>
      </c>
      <c r="G303" s="9">
        <f>K5</f>
        <v>25.5</v>
      </c>
      <c r="H303" s="9">
        <f>G303*F303</f>
        <v>153</v>
      </c>
      <c r="J303" s="1"/>
      <c r="K303" s="33"/>
      <c r="L303" s="33"/>
    </row>
    <row r="304" spans="1:12" ht="29.1" customHeight="1" x14ac:dyDescent="0.25">
      <c r="A304" s="1" t="s">
        <v>13</v>
      </c>
      <c r="B304" s="16">
        <v>88264</v>
      </c>
      <c r="C304" s="16" t="s">
        <v>6</v>
      </c>
      <c r="D304" s="16" t="s">
        <v>15</v>
      </c>
      <c r="E304" s="16" t="s">
        <v>7</v>
      </c>
      <c r="F304" s="16">
        <f>K10</f>
        <v>6</v>
      </c>
      <c r="G304" s="9">
        <f>K3</f>
        <v>21.08</v>
      </c>
      <c r="H304" s="9">
        <f>G304*F304</f>
        <v>126.47999999999999</v>
      </c>
    </row>
    <row r="305" spans="1:8" ht="29.1" customHeight="1" x14ac:dyDescent="0.25">
      <c r="A305" s="20" t="s">
        <v>10</v>
      </c>
      <c r="B305" s="20">
        <v>92145</v>
      </c>
      <c r="C305" s="20" t="s">
        <v>6</v>
      </c>
      <c r="D305" s="21" t="s">
        <v>18</v>
      </c>
      <c r="E305" s="20" t="s">
        <v>19</v>
      </c>
      <c r="F305" s="20">
        <f>'ANEXO I - Cidades'!D3</f>
        <v>3.8</v>
      </c>
      <c r="G305" s="22">
        <f>K6</f>
        <v>94.26</v>
      </c>
      <c r="H305" s="22">
        <f>G305*F305</f>
        <v>358.18799999999999</v>
      </c>
    </row>
    <row r="306" spans="1:8" ht="29.1" customHeight="1" x14ac:dyDescent="0.25">
      <c r="A306" s="21" t="s">
        <v>13</v>
      </c>
      <c r="B306" s="20">
        <v>88266</v>
      </c>
      <c r="C306" s="20" t="s">
        <v>6</v>
      </c>
      <c r="D306" s="21" t="str">
        <f>D296</f>
        <v>ELETROTECNICO EM DESLOCAMENTO</v>
      </c>
      <c r="E306" s="20" t="s">
        <v>7</v>
      </c>
      <c r="F306" s="20">
        <f>'ANEXO I - Cidades'!D3</f>
        <v>3.8</v>
      </c>
      <c r="G306" s="22">
        <f>G303</f>
        <v>25.5</v>
      </c>
      <c r="H306" s="22">
        <f>G306*F306</f>
        <v>96.899999999999991</v>
      </c>
    </row>
    <row r="307" spans="1:8" ht="29.1" customHeight="1" x14ac:dyDescent="0.25">
      <c r="G307" s="15" t="s">
        <v>17</v>
      </c>
      <c r="H307" s="14">
        <f>SUM(H303:H306)</f>
        <v>734.56799999999998</v>
      </c>
    </row>
    <row r="308" spans="1:8" ht="29.1" customHeight="1" x14ac:dyDescent="0.25">
      <c r="G308" s="15"/>
      <c r="H308" s="14"/>
    </row>
    <row r="309" spans="1:8" ht="29.1" customHeight="1" x14ac:dyDescent="0.25">
      <c r="A309" s="3" t="s">
        <v>494</v>
      </c>
      <c r="B309" s="296" t="s">
        <v>489</v>
      </c>
      <c r="C309" s="296"/>
      <c r="D309" s="296"/>
      <c r="E309" s="8"/>
      <c r="F309" s="8"/>
      <c r="G309" s="11"/>
      <c r="H309" s="11"/>
    </row>
    <row r="310" spans="1:8" ht="29.1" customHeight="1" x14ac:dyDescent="0.25">
      <c r="A310" s="5" t="s">
        <v>495</v>
      </c>
      <c r="B310" s="5" t="s">
        <v>1</v>
      </c>
      <c r="C310" s="5" t="s">
        <v>2</v>
      </c>
      <c r="D310" s="5" t="s">
        <v>3</v>
      </c>
      <c r="E310" s="5" t="s">
        <v>4</v>
      </c>
      <c r="F310" s="5" t="s">
        <v>5</v>
      </c>
      <c r="G310" s="12" t="s">
        <v>8</v>
      </c>
      <c r="H310" s="12" t="s">
        <v>9</v>
      </c>
    </row>
    <row r="311" spans="1:8" ht="29.1" customHeight="1" x14ac:dyDescent="0.25">
      <c r="A311" s="6" t="s">
        <v>10</v>
      </c>
      <c r="B311" s="6" t="s">
        <v>496</v>
      </c>
      <c r="C311" s="6" t="s">
        <v>11</v>
      </c>
      <c r="D311" s="7" t="s">
        <v>76</v>
      </c>
      <c r="E311" s="6" t="s">
        <v>12</v>
      </c>
      <c r="F311" s="6">
        <v>1</v>
      </c>
      <c r="G311" s="13"/>
      <c r="H311" s="13"/>
    </row>
    <row r="312" spans="1:8" ht="29.1" customHeight="1" x14ac:dyDescent="0.25">
      <c r="A312" s="195" t="s">
        <v>13</v>
      </c>
      <c r="B312" s="196">
        <v>88266</v>
      </c>
      <c r="C312" s="196" t="s">
        <v>6</v>
      </c>
      <c r="D312" s="196" t="s">
        <v>14</v>
      </c>
      <c r="E312" s="196" t="s">
        <v>7</v>
      </c>
      <c r="F312" s="196">
        <f>K10</f>
        <v>6</v>
      </c>
      <c r="G312" s="9">
        <f>K5</f>
        <v>25.5</v>
      </c>
      <c r="H312" s="9">
        <f>G312*F312</f>
        <v>153</v>
      </c>
    </row>
    <row r="313" spans="1:8" ht="29.1" customHeight="1" x14ac:dyDescent="0.25">
      <c r="A313" s="195" t="s">
        <v>13</v>
      </c>
      <c r="B313" s="196">
        <v>88264</v>
      </c>
      <c r="C313" s="196" t="s">
        <v>6</v>
      </c>
      <c r="D313" s="196" t="s">
        <v>15</v>
      </c>
      <c r="E313" s="196" t="s">
        <v>7</v>
      </c>
      <c r="F313" s="196">
        <f>K10</f>
        <v>6</v>
      </c>
      <c r="G313" s="9">
        <f>K3</f>
        <v>21.08</v>
      </c>
      <c r="H313" s="9">
        <f>G313*F313</f>
        <v>126.47999999999999</v>
      </c>
    </row>
    <row r="314" spans="1:8" ht="29.1" customHeight="1" x14ac:dyDescent="0.25">
      <c r="A314" s="20" t="s">
        <v>10</v>
      </c>
      <c r="B314" s="20">
        <v>92145</v>
      </c>
      <c r="C314" s="20" t="s">
        <v>6</v>
      </c>
      <c r="D314" s="21" t="s">
        <v>18</v>
      </c>
      <c r="E314" s="20" t="s">
        <v>19</v>
      </c>
      <c r="F314" s="20">
        <f>'ANEXO I - Cidades'!D12</f>
        <v>12</v>
      </c>
      <c r="G314" s="22">
        <f>K6</f>
        <v>94.26</v>
      </c>
      <c r="H314" s="22">
        <f>G314*F314</f>
        <v>1131.1200000000001</v>
      </c>
    </row>
    <row r="315" spans="1:8" ht="29.1" customHeight="1" x14ac:dyDescent="0.25">
      <c r="A315" s="21" t="s">
        <v>13</v>
      </c>
      <c r="B315" s="20">
        <v>88266</v>
      </c>
      <c r="C315" s="20" t="s">
        <v>6</v>
      </c>
      <c r="D315" s="192" t="s">
        <v>60</v>
      </c>
      <c r="E315" s="191" t="s">
        <v>7</v>
      </c>
      <c r="F315" s="191">
        <f>'ANEXO I - Cidades'!D12</f>
        <v>12</v>
      </c>
      <c r="G315" s="193">
        <f>G312</f>
        <v>25.5</v>
      </c>
      <c r="H315" s="22">
        <f>G315*F315</f>
        <v>306</v>
      </c>
    </row>
    <row r="316" spans="1:8" ht="29.1" customHeight="1" x14ac:dyDescent="0.25">
      <c r="A316" s="191" t="s">
        <v>408</v>
      </c>
      <c r="B316" s="191"/>
      <c r="C316" s="191" t="s">
        <v>11</v>
      </c>
      <c r="D316" s="192" t="s">
        <v>407</v>
      </c>
      <c r="E316" s="191" t="s">
        <v>12</v>
      </c>
      <c r="F316" s="191">
        <v>2</v>
      </c>
      <c r="G316" s="193">
        <v>80</v>
      </c>
      <c r="H316" s="22">
        <f>G316*F316</f>
        <v>160</v>
      </c>
    </row>
    <row r="317" spans="1:8" ht="29.1" customHeight="1" x14ac:dyDescent="0.25">
      <c r="A317" s="196"/>
      <c r="B317" s="196"/>
      <c r="C317" s="196"/>
      <c r="D317" s="196"/>
      <c r="E317" s="196"/>
      <c r="F317" s="196"/>
      <c r="G317" s="15" t="s">
        <v>17</v>
      </c>
      <c r="H317" s="14">
        <f>SUM(H312:H316)</f>
        <v>1876.6000000000001</v>
      </c>
    </row>
    <row r="318" spans="1:8" ht="29.1" customHeight="1" x14ac:dyDescent="0.25">
      <c r="A318" s="196"/>
      <c r="B318" s="196"/>
      <c r="C318" s="196"/>
      <c r="D318" s="196"/>
      <c r="E318" s="196"/>
      <c r="F318" s="196"/>
      <c r="G318" s="15"/>
      <c r="H318" s="14"/>
    </row>
    <row r="319" spans="1:8" ht="29.1" customHeight="1" x14ac:dyDescent="0.25">
      <c r="A319" s="195"/>
      <c r="B319" s="196"/>
      <c r="C319" s="196"/>
      <c r="D319" s="196"/>
      <c r="E319" s="196"/>
      <c r="F319" s="196"/>
      <c r="G319" s="15"/>
      <c r="H319" s="14"/>
    </row>
    <row r="320" spans="1:8" ht="29.1" customHeight="1" x14ac:dyDescent="0.25">
      <c r="A320" s="3" t="s">
        <v>497</v>
      </c>
      <c r="B320" s="296" t="s">
        <v>490</v>
      </c>
      <c r="C320" s="296"/>
      <c r="D320" s="296"/>
      <c r="E320" s="8"/>
      <c r="F320" s="8"/>
      <c r="G320" s="11"/>
      <c r="H320" s="11"/>
    </row>
    <row r="321" spans="1:8" ht="29.1" customHeight="1" x14ac:dyDescent="0.25">
      <c r="A321" s="5" t="s">
        <v>498</v>
      </c>
      <c r="B321" s="5" t="s">
        <v>1</v>
      </c>
      <c r="C321" s="5" t="s">
        <v>2</v>
      </c>
      <c r="D321" s="5" t="s">
        <v>3</v>
      </c>
      <c r="E321" s="5" t="s">
        <v>4</v>
      </c>
      <c r="F321" s="5" t="s">
        <v>5</v>
      </c>
      <c r="G321" s="12" t="s">
        <v>8</v>
      </c>
      <c r="H321" s="12" t="s">
        <v>9</v>
      </c>
    </row>
    <row r="322" spans="1:8" ht="29.1" customHeight="1" x14ac:dyDescent="0.25">
      <c r="A322" s="6" t="s">
        <v>10</v>
      </c>
      <c r="B322" s="6" t="s">
        <v>499</v>
      </c>
      <c r="C322" s="6" t="s">
        <v>11</v>
      </c>
      <c r="D322" s="7" t="s">
        <v>76</v>
      </c>
      <c r="E322" s="6" t="s">
        <v>12</v>
      </c>
      <c r="F322" s="6">
        <v>1</v>
      </c>
      <c r="G322" s="13"/>
      <c r="H322" s="13"/>
    </row>
    <row r="323" spans="1:8" ht="29.1" customHeight="1" x14ac:dyDescent="0.25">
      <c r="A323" s="195" t="s">
        <v>13</v>
      </c>
      <c r="B323" s="196">
        <v>88266</v>
      </c>
      <c r="C323" s="196" t="s">
        <v>6</v>
      </c>
      <c r="D323" s="196" t="s">
        <v>14</v>
      </c>
      <c r="E323" s="196" t="s">
        <v>7</v>
      </c>
      <c r="F323" s="196">
        <f>K10</f>
        <v>6</v>
      </c>
      <c r="G323" s="9">
        <f>K5</f>
        <v>25.5</v>
      </c>
      <c r="H323" s="9">
        <f>G323*F323</f>
        <v>153</v>
      </c>
    </row>
    <row r="324" spans="1:8" ht="29.1" customHeight="1" x14ac:dyDescent="0.25">
      <c r="A324" s="195" t="s">
        <v>13</v>
      </c>
      <c r="B324" s="196">
        <v>88264</v>
      </c>
      <c r="C324" s="196" t="s">
        <v>6</v>
      </c>
      <c r="D324" s="196" t="s">
        <v>15</v>
      </c>
      <c r="E324" s="196" t="s">
        <v>7</v>
      </c>
      <c r="F324" s="196">
        <f>K10</f>
        <v>6</v>
      </c>
      <c r="G324" s="9">
        <f>K3</f>
        <v>21.08</v>
      </c>
      <c r="H324" s="9">
        <f>G324*F324</f>
        <v>126.47999999999999</v>
      </c>
    </row>
    <row r="325" spans="1:8" ht="29.1" customHeight="1" x14ac:dyDescent="0.25">
      <c r="A325" s="20" t="s">
        <v>10</v>
      </c>
      <c r="B325" s="20">
        <v>92145</v>
      </c>
      <c r="C325" s="20" t="s">
        <v>6</v>
      </c>
      <c r="D325" s="21" t="s">
        <v>18</v>
      </c>
      <c r="E325" s="20" t="s">
        <v>19</v>
      </c>
      <c r="F325" s="20">
        <f>'ANEXO I - Cidades'!D13</f>
        <v>9.83</v>
      </c>
      <c r="G325" s="22">
        <f>K6</f>
        <v>94.26</v>
      </c>
      <c r="H325" s="22">
        <f>G325*F325</f>
        <v>926.57580000000007</v>
      </c>
    </row>
    <row r="326" spans="1:8" ht="29.1" customHeight="1" x14ac:dyDescent="0.25">
      <c r="A326" s="21" t="s">
        <v>13</v>
      </c>
      <c r="B326" s="20">
        <v>88266</v>
      </c>
      <c r="C326" s="20" t="s">
        <v>6</v>
      </c>
      <c r="D326" s="21" t="s">
        <v>60</v>
      </c>
      <c r="E326" s="20" t="s">
        <v>7</v>
      </c>
      <c r="F326" s="20">
        <f>'ANEXO I - Cidades'!D13</f>
        <v>9.83</v>
      </c>
      <c r="G326" s="22">
        <f>G323</f>
        <v>25.5</v>
      </c>
      <c r="H326" s="22">
        <f>G326*F326</f>
        <v>250.66499999999999</v>
      </c>
    </row>
    <row r="327" spans="1:8" ht="29.1" customHeight="1" x14ac:dyDescent="0.25">
      <c r="A327" s="191" t="s">
        <v>408</v>
      </c>
      <c r="B327" s="191"/>
      <c r="C327" s="191" t="s">
        <v>11</v>
      </c>
      <c r="D327" s="192" t="s">
        <v>407</v>
      </c>
      <c r="E327" s="191" t="s">
        <v>12</v>
      </c>
      <c r="F327" s="191">
        <v>2</v>
      </c>
      <c r="G327" s="193">
        <v>80</v>
      </c>
      <c r="H327" s="22">
        <f>G327*F327</f>
        <v>160</v>
      </c>
    </row>
    <row r="328" spans="1:8" ht="29.1" customHeight="1" x14ac:dyDescent="0.25">
      <c r="A328" s="195"/>
      <c r="B328" s="196"/>
      <c r="C328" s="196"/>
      <c r="D328" s="21"/>
      <c r="E328" s="196"/>
      <c r="F328" s="196"/>
      <c r="G328" s="15" t="s">
        <v>17</v>
      </c>
      <c r="H328" s="14">
        <f>SUM(H323:H327)</f>
        <v>1616.7208000000001</v>
      </c>
    </row>
    <row r="329" spans="1:8" ht="29.1" customHeight="1" x14ac:dyDescent="0.25">
      <c r="A329" s="195"/>
      <c r="B329" s="196"/>
      <c r="C329" s="196"/>
      <c r="D329" s="196"/>
      <c r="E329" s="196"/>
      <c r="F329" s="196"/>
      <c r="G329" s="15"/>
      <c r="H329" s="14"/>
    </row>
    <row r="330" spans="1:8" ht="29.1" customHeight="1" x14ac:dyDescent="0.25">
      <c r="A330" s="195"/>
      <c r="B330" s="196"/>
      <c r="C330" s="196"/>
      <c r="D330" s="196"/>
      <c r="E330" s="196"/>
      <c r="F330" s="196"/>
      <c r="G330" s="15"/>
      <c r="H330" s="14"/>
    </row>
    <row r="331" spans="1:8" ht="29.1" customHeight="1" x14ac:dyDescent="0.25">
      <c r="A331" s="3" t="s">
        <v>500</v>
      </c>
      <c r="B331" s="296" t="s">
        <v>491</v>
      </c>
      <c r="C331" s="296"/>
      <c r="D331" s="296"/>
      <c r="E331" s="8"/>
      <c r="F331" s="8"/>
      <c r="G331" s="11"/>
      <c r="H331" s="11"/>
    </row>
    <row r="332" spans="1:8" ht="29.1" customHeight="1" x14ac:dyDescent="0.25">
      <c r="A332" s="5" t="s">
        <v>501</v>
      </c>
      <c r="B332" s="5" t="s">
        <v>1</v>
      </c>
      <c r="C332" s="5" t="s">
        <v>2</v>
      </c>
      <c r="D332" s="5" t="s">
        <v>3</v>
      </c>
      <c r="E332" s="5" t="s">
        <v>4</v>
      </c>
      <c r="F332" s="5" t="s">
        <v>5</v>
      </c>
      <c r="G332" s="12" t="s">
        <v>8</v>
      </c>
      <c r="H332" s="12" t="s">
        <v>9</v>
      </c>
    </row>
    <row r="333" spans="1:8" ht="29.1" customHeight="1" x14ac:dyDescent="0.25">
      <c r="A333" s="6" t="s">
        <v>10</v>
      </c>
      <c r="B333" s="6" t="s">
        <v>502</v>
      </c>
      <c r="C333" s="6" t="s">
        <v>11</v>
      </c>
      <c r="D333" s="7" t="s">
        <v>76</v>
      </c>
      <c r="E333" s="6" t="s">
        <v>12</v>
      </c>
      <c r="F333" s="6">
        <v>1</v>
      </c>
      <c r="G333" s="13"/>
      <c r="H333" s="13"/>
    </row>
    <row r="334" spans="1:8" ht="29.1" customHeight="1" x14ac:dyDescent="0.25">
      <c r="A334" s="195" t="s">
        <v>13</v>
      </c>
      <c r="B334" s="196">
        <v>88266</v>
      </c>
      <c r="C334" s="196" t="s">
        <v>6</v>
      </c>
      <c r="D334" s="196" t="s">
        <v>14</v>
      </c>
      <c r="E334" s="196" t="s">
        <v>7</v>
      </c>
      <c r="F334" s="196">
        <f>K10</f>
        <v>6</v>
      </c>
      <c r="G334" s="9">
        <f>K5</f>
        <v>25.5</v>
      </c>
      <c r="H334" s="9">
        <f>G334*F334</f>
        <v>153</v>
      </c>
    </row>
    <row r="335" spans="1:8" ht="29.1" customHeight="1" x14ac:dyDescent="0.25">
      <c r="A335" s="195" t="s">
        <v>13</v>
      </c>
      <c r="B335" s="196">
        <v>88264</v>
      </c>
      <c r="C335" s="196" t="s">
        <v>6</v>
      </c>
      <c r="D335" s="196" t="s">
        <v>15</v>
      </c>
      <c r="E335" s="196" t="s">
        <v>7</v>
      </c>
      <c r="F335" s="196">
        <f>K10</f>
        <v>6</v>
      </c>
      <c r="G335" s="9">
        <f>K3</f>
        <v>21.08</v>
      </c>
      <c r="H335" s="9">
        <f>G335*F335</f>
        <v>126.47999999999999</v>
      </c>
    </row>
    <row r="336" spans="1:8" ht="29.1" customHeight="1" x14ac:dyDescent="0.25">
      <c r="A336" s="20" t="s">
        <v>10</v>
      </c>
      <c r="B336" s="20">
        <v>92145</v>
      </c>
      <c r="C336" s="20" t="s">
        <v>6</v>
      </c>
      <c r="D336" s="21" t="s">
        <v>18</v>
      </c>
      <c r="E336" s="20" t="s">
        <v>19</v>
      </c>
      <c r="F336" s="20">
        <f>'ANEXO I - Cidades'!D14</f>
        <v>11</v>
      </c>
      <c r="G336" s="22">
        <f>K6</f>
        <v>94.26</v>
      </c>
      <c r="H336" s="22">
        <f>G336*F336</f>
        <v>1036.8600000000001</v>
      </c>
    </row>
    <row r="337" spans="1:8" ht="29.1" customHeight="1" x14ac:dyDescent="0.25">
      <c r="A337" s="21" t="s">
        <v>13</v>
      </c>
      <c r="B337" s="20">
        <v>88266</v>
      </c>
      <c r="C337" s="20" t="s">
        <v>6</v>
      </c>
      <c r="D337" s="21" t="str">
        <f>D326</f>
        <v>ELETROTECNICO EM DESLOCAMENTO</v>
      </c>
      <c r="E337" s="20" t="s">
        <v>7</v>
      </c>
      <c r="F337" s="20">
        <f>'ANEXO I - Cidades'!D14</f>
        <v>11</v>
      </c>
      <c r="G337" s="22">
        <f>G334</f>
        <v>25.5</v>
      </c>
      <c r="H337" s="22">
        <f>G337*F337</f>
        <v>280.5</v>
      </c>
    </row>
    <row r="338" spans="1:8" ht="29.1" customHeight="1" x14ac:dyDescent="0.25">
      <c r="A338" s="191" t="s">
        <v>408</v>
      </c>
      <c r="B338" s="191"/>
      <c r="C338" s="191" t="s">
        <v>11</v>
      </c>
      <c r="D338" s="192" t="s">
        <v>407</v>
      </c>
      <c r="E338" s="191" t="s">
        <v>12</v>
      </c>
      <c r="F338" s="191">
        <v>2</v>
      </c>
      <c r="G338" s="193">
        <v>80</v>
      </c>
      <c r="H338" s="22">
        <f>G338*F338</f>
        <v>160</v>
      </c>
    </row>
    <row r="339" spans="1:8" ht="29.1" customHeight="1" x14ac:dyDescent="0.25">
      <c r="A339" s="196"/>
      <c r="B339" s="196"/>
      <c r="C339" s="196"/>
      <c r="D339" s="196"/>
      <c r="E339" s="196"/>
      <c r="F339" s="196"/>
      <c r="G339" s="15" t="s">
        <v>17</v>
      </c>
      <c r="H339" s="14">
        <f>SUM(H334:H338)</f>
        <v>1756.8400000000001</v>
      </c>
    </row>
    <row r="340" spans="1:8" ht="29.1" customHeight="1" x14ac:dyDescent="0.25">
      <c r="A340" s="196"/>
      <c r="B340" s="196"/>
      <c r="C340" s="196"/>
      <c r="D340" s="196"/>
      <c r="E340" s="196"/>
      <c r="F340" s="196"/>
      <c r="G340" s="15"/>
      <c r="H340" s="14"/>
    </row>
    <row r="341" spans="1:8" ht="29.1" customHeight="1" x14ac:dyDescent="0.25">
      <c r="A341" s="196"/>
      <c r="B341" s="196"/>
      <c r="C341" s="196"/>
      <c r="D341" s="196"/>
      <c r="E341" s="196"/>
      <c r="F341" s="196"/>
      <c r="G341" s="15"/>
      <c r="H341" s="14"/>
    </row>
    <row r="342" spans="1:8" ht="29.1" customHeight="1" x14ac:dyDescent="0.25">
      <c r="A342" s="3" t="s">
        <v>503</v>
      </c>
      <c r="B342" s="296" t="s">
        <v>492</v>
      </c>
      <c r="C342" s="296"/>
      <c r="D342" s="296"/>
      <c r="E342" s="8"/>
      <c r="F342" s="8"/>
      <c r="G342" s="11"/>
      <c r="H342" s="11"/>
    </row>
    <row r="343" spans="1:8" ht="29.1" customHeight="1" x14ac:dyDescent="0.25">
      <c r="A343" s="5" t="s">
        <v>504</v>
      </c>
      <c r="B343" s="5" t="s">
        <v>1</v>
      </c>
      <c r="C343" s="5" t="s">
        <v>2</v>
      </c>
      <c r="D343" s="5" t="s">
        <v>3</v>
      </c>
      <c r="E343" s="5" t="s">
        <v>4</v>
      </c>
      <c r="F343" s="5" t="s">
        <v>5</v>
      </c>
      <c r="G343" s="12" t="s">
        <v>8</v>
      </c>
      <c r="H343" s="12" t="s">
        <v>9</v>
      </c>
    </row>
    <row r="344" spans="1:8" ht="29.1" customHeight="1" x14ac:dyDescent="0.25">
      <c r="A344" s="6" t="s">
        <v>10</v>
      </c>
      <c r="B344" s="6" t="s">
        <v>505</v>
      </c>
      <c r="C344" s="6" t="s">
        <v>11</v>
      </c>
      <c r="D344" s="7" t="s">
        <v>76</v>
      </c>
      <c r="E344" s="6" t="s">
        <v>12</v>
      </c>
      <c r="F344" s="6">
        <v>1</v>
      </c>
      <c r="G344" s="13"/>
      <c r="H344" s="13"/>
    </row>
    <row r="345" spans="1:8" ht="29.1" customHeight="1" x14ac:dyDescent="0.25">
      <c r="A345" s="195" t="s">
        <v>13</v>
      </c>
      <c r="B345" s="196">
        <v>88266</v>
      </c>
      <c r="C345" s="196" t="s">
        <v>6</v>
      </c>
      <c r="D345" s="196" t="s">
        <v>14</v>
      </c>
      <c r="E345" s="196" t="s">
        <v>7</v>
      </c>
      <c r="F345" s="196">
        <f>K10</f>
        <v>6</v>
      </c>
      <c r="G345" s="9">
        <f>K5</f>
        <v>25.5</v>
      </c>
      <c r="H345" s="9">
        <f>G345*F345</f>
        <v>153</v>
      </c>
    </row>
    <row r="346" spans="1:8" ht="29.1" customHeight="1" x14ac:dyDescent="0.25">
      <c r="A346" s="195" t="s">
        <v>13</v>
      </c>
      <c r="B346" s="196">
        <v>88264</v>
      </c>
      <c r="C346" s="196" t="s">
        <v>6</v>
      </c>
      <c r="D346" s="196" t="s">
        <v>15</v>
      </c>
      <c r="E346" s="196" t="s">
        <v>7</v>
      </c>
      <c r="F346" s="196">
        <f>K10</f>
        <v>6</v>
      </c>
      <c r="G346" s="9">
        <f>K3</f>
        <v>21.08</v>
      </c>
      <c r="H346" s="9">
        <f>G346*F346</f>
        <v>126.47999999999999</v>
      </c>
    </row>
    <row r="347" spans="1:8" ht="29.1" customHeight="1" x14ac:dyDescent="0.25">
      <c r="A347" s="20" t="s">
        <v>10</v>
      </c>
      <c r="B347" s="20">
        <v>92145</v>
      </c>
      <c r="C347" s="20" t="s">
        <v>6</v>
      </c>
      <c r="D347" s="21" t="s">
        <v>18</v>
      </c>
      <c r="E347" s="20" t="s">
        <v>19</v>
      </c>
      <c r="F347" s="20">
        <f>'ANEXO I - Cidades'!D15</f>
        <v>14.51</v>
      </c>
      <c r="G347" s="22">
        <f>K6</f>
        <v>94.26</v>
      </c>
      <c r="H347" s="22">
        <f>G347*F347</f>
        <v>1367.7126000000001</v>
      </c>
    </row>
    <row r="348" spans="1:8" ht="29.1" customHeight="1" x14ac:dyDescent="0.25">
      <c r="A348" s="21" t="s">
        <v>13</v>
      </c>
      <c r="B348" s="20">
        <v>88266</v>
      </c>
      <c r="C348" s="20" t="s">
        <v>6</v>
      </c>
      <c r="D348" s="21" t="str">
        <f>D337</f>
        <v>ELETROTECNICO EM DESLOCAMENTO</v>
      </c>
      <c r="E348" s="20" t="s">
        <v>7</v>
      </c>
      <c r="F348" s="20">
        <f>'ANEXO I - Cidades'!D15</f>
        <v>14.51</v>
      </c>
      <c r="G348" s="22">
        <f>G345</f>
        <v>25.5</v>
      </c>
      <c r="H348" s="22">
        <f>G348*F348</f>
        <v>370.005</v>
      </c>
    </row>
    <row r="349" spans="1:8" s="196" customFormat="1" ht="29.1" customHeight="1" x14ac:dyDescent="0.25">
      <c r="A349" s="191" t="s">
        <v>408</v>
      </c>
      <c r="B349" s="191"/>
      <c r="C349" s="191" t="s">
        <v>11</v>
      </c>
      <c r="D349" s="192" t="s">
        <v>407</v>
      </c>
      <c r="E349" s="191" t="s">
        <v>12</v>
      </c>
      <c r="F349" s="191">
        <v>2</v>
      </c>
      <c r="G349" s="193">
        <v>80</v>
      </c>
      <c r="H349" s="22">
        <f>G349*F349</f>
        <v>160</v>
      </c>
    </row>
    <row r="350" spans="1:8" ht="29.1" customHeight="1" x14ac:dyDescent="0.25">
      <c r="A350" s="196"/>
      <c r="B350" s="196"/>
      <c r="C350" s="196"/>
      <c r="D350" s="196"/>
      <c r="E350" s="196"/>
      <c r="F350" s="196"/>
      <c r="G350" s="15" t="s">
        <v>17</v>
      </c>
      <c r="H350" s="14">
        <f>SUM(H345:H349)</f>
        <v>2177.1976</v>
      </c>
    </row>
    <row r="351" spans="1:8" ht="29.1" customHeight="1" x14ac:dyDescent="0.25">
      <c r="A351" s="196"/>
      <c r="B351" s="196"/>
      <c r="C351" s="196"/>
      <c r="D351" s="196"/>
      <c r="E351" s="196"/>
      <c r="F351" s="196"/>
      <c r="G351" s="15"/>
      <c r="H351" s="14"/>
    </row>
    <row r="352" spans="1:8" ht="29.1" customHeight="1" x14ac:dyDescent="0.25">
      <c r="A352" s="196"/>
      <c r="B352" s="196"/>
      <c r="C352" s="196"/>
      <c r="D352" s="196"/>
      <c r="E352" s="196"/>
      <c r="F352" s="196"/>
      <c r="G352" s="15"/>
      <c r="H352" s="14"/>
    </row>
    <row r="353" spans="1:8" ht="29.1" customHeight="1" x14ac:dyDescent="0.25">
      <c r="A353" s="3" t="s">
        <v>506</v>
      </c>
      <c r="B353" s="296" t="s">
        <v>493</v>
      </c>
      <c r="C353" s="296"/>
      <c r="D353" s="296"/>
      <c r="E353" s="8"/>
      <c r="F353" s="8"/>
      <c r="G353" s="11"/>
      <c r="H353" s="11"/>
    </row>
    <row r="354" spans="1:8" ht="29.1" customHeight="1" x14ac:dyDescent="0.25">
      <c r="A354" s="5" t="s">
        <v>507</v>
      </c>
      <c r="B354" s="5" t="s">
        <v>1</v>
      </c>
      <c r="C354" s="5" t="s">
        <v>2</v>
      </c>
      <c r="D354" s="5" t="s">
        <v>3</v>
      </c>
      <c r="E354" s="5" t="s">
        <v>4</v>
      </c>
      <c r="F354" s="5" t="s">
        <v>5</v>
      </c>
      <c r="G354" s="12" t="s">
        <v>8</v>
      </c>
      <c r="H354" s="12" t="s">
        <v>9</v>
      </c>
    </row>
    <row r="355" spans="1:8" ht="29.1" customHeight="1" x14ac:dyDescent="0.25">
      <c r="A355" s="6" t="s">
        <v>10</v>
      </c>
      <c r="B355" s="6" t="s">
        <v>508</v>
      </c>
      <c r="C355" s="6" t="s">
        <v>11</v>
      </c>
      <c r="D355" s="7" t="s">
        <v>75</v>
      </c>
      <c r="E355" s="6" t="s">
        <v>12</v>
      </c>
      <c r="F355" s="6">
        <v>1</v>
      </c>
      <c r="G355" s="13"/>
      <c r="H355" s="13"/>
    </row>
    <row r="356" spans="1:8" ht="29.1" customHeight="1" x14ac:dyDescent="0.25">
      <c r="A356" s="195" t="s">
        <v>13</v>
      </c>
      <c r="B356" s="196">
        <v>88266</v>
      </c>
      <c r="C356" s="196" t="s">
        <v>6</v>
      </c>
      <c r="D356" s="196" t="s">
        <v>14</v>
      </c>
      <c r="E356" s="196" t="s">
        <v>7</v>
      </c>
      <c r="F356" s="196">
        <f>K10</f>
        <v>6</v>
      </c>
      <c r="G356" s="9">
        <f>K5</f>
        <v>25.5</v>
      </c>
      <c r="H356" s="9">
        <f>G356*F356</f>
        <v>153</v>
      </c>
    </row>
    <row r="357" spans="1:8" ht="29.1" customHeight="1" x14ac:dyDescent="0.25">
      <c r="A357" s="195" t="s">
        <v>13</v>
      </c>
      <c r="B357" s="196">
        <v>88264</v>
      </c>
      <c r="C357" s="196" t="s">
        <v>6</v>
      </c>
      <c r="D357" s="196" t="s">
        <v>15</v>
      </c>
      <c r="E357" s="196" t="s">
        <v>7</v>
      </c>
      <c r="F357" s="196">
        <f>K10</f>
        <v>6</v>
      </c>
      <c r="G357" s="9">
        <f>K3</f>
        <v>21.08</v>
      </c>
      <c r="H357" s="9">
        <f>G357*F357</f>
        <v>126.47999999999999</v>
      </c>
    </row>
    <row r="358" spans="1:8" ht="29.1" customHeight="1" x14ac:dyDescent="0.25">
      <c r="A358" s="20" t="s">
        <v>10</v>
      </c>
      <c r="B358" s="20">
        <v>92145</v>
      </c>
      <c r="C358" s="20" t="s">
        <v>6</v>
      </c>
      <c r="D358" s="21" t="s">
        <v>18</v>
      </c>
      <c r="E358" s="20" t="s">
        <v>19</v>
      </c>
      <c r="F358" s="20">
        <f>'ANEXO I - Cidades'!D16</f>
        <v>13.51</v>
      </c>
      <c r="G358" s="22">
        <f>K6</f>
        <v>94.26</v>
      </c>
      <c r="H358" s="22">
        <f>G358*F358</f>
        <v>1273.4526000000001</v>
      </c>
    </row>
    <row r="359" spans="1:8" ht="29.1" customHeight="1" x14ac:dyDescent="0.25">
      <c r="A359" s="21" t="s">
        <v>13</v>
      </c>
      <c r="B359" s="20">
        <v>88266</v>
      </c>
      <c r="C359" s="20" t="s">
        <v>6</v>
      </c>
      <c r="D359" s="21" t="str">
        <f>D348</f>
        <v>ELETROTECNICO EM DESLOCAMENTO</v>
      </c>
      <c r="E359" s="20" t="s">
        <v>7</v>
      </c>
      <c r="F359" s="20">
        <f>'ANEXO I - Cidades'!D16</f>
        <v>13.51</v>
      </c>
      <c r="G359" s="22">
        <f>G356</f>
        <v>25.5</v>
      </c>
      <c r="H359" s="22">
        <f>G359*F359</f>
        <v>344.505</v>
      </c>
    </row>
    <row r="360" spans="1:8" ht="29.1" customHeight="1" x14ac:dyDescent="0.25">
      <c r="A360" s="191" t="s">
        <v>408</v>
      </c>
      <c r="B360" s="191"/>
      <c r="C360" s="191" t="s">
        <v>11</v>
      </c>
      <c r="D360" s="192" t="s">
        <v>407</v>
      </c>
      <c r="E360" s="191" t="s">
        <v>12</v>
      </c>
      <c r="F360" s="191">
        <v>2</v>
      </c>
      <c r="G360" s="193">
        <v>80</v>
      </c>
      <c r="H360" s="22">
        <f>G360*F360</f>
        <v>160</v>
      </c>
    </row>
    <row r="361" spans="1:8" ht="29.1" customHeight="1" x14ac:dyDescent="0.25">
      <c r="A361" s="196"/>
      <c r="B361" s="196"/>
      <c r="C361" s="196"/>
      <c r="D361" s="196"/>
      <c r="E361" s="196"/>
      <c r="F361" s="196"/>
      <c r="G361" s="15" t="s">
        <v>17</v>
      </c>
      <c r="H361" s="14">
        <f>SUM(H356:H360)</f>
        <v>2057.4376000000002</v>
      </c>
    </row>
    <row r="364" spans="1:8" ht="29.1" customHeight="1" x14ac:dyDescent="0.25">
      <c r="A364" s="3" t="s">
        <v>518</v>
      </c>
      <c r="B364" s="296" t="s">
        <v>509</v>
      </c>
      <c r="C364" s="296"/>
      <c r="D364" s="296"/>
      <c r="E364" s="8"/>
      <c r="F364" s="8"/>
      <c r="G364" s="11"/>
      <c r="H364" s="11"/>
    </row>
    <row r="365" spans="1:8" ht="29.1" customHeight="1" x14ac:dyDescent="0.25">
      <c r="A365" s="5" t="s">
        <v>519</v>
      </c>
      <c r="B365" s="5" t="s">
        <v>1</v>
      </c>
      <c r="C365" s="5" t="s">
        <v>2</v>
      </c>
      <c r="D365" s="5" t="s">
        <v>3</v>
      </c>
      <c r="E365" s="5" t="s">
        <v>4</v>
      </c>
      <c r="F365" s="5" t="s">
        <v>5</v>
      </c>
      <c r="G365" s="12" t="s">
        <v>8</v>
      </c>
      <c r="H365" s="12" t="s">
        <v>9</v>
      </c>
    </row>
    <row r="366" spans="1:8" ht="29.1" customHeight="1" x14ac:dyDescent="0.25">
      <c r="A366" s="6" t="s">
        <v>10</v>
      </c>
      <c r="B366" s="6" t="s">
        <v>520</v>
      </c>
      <c r="C366" s="6" t="s">
        <v>11</v>
      </c>
      <c r="D366" s="7" t="s">
        <v>76</v>
      </c>
      <c r="E366" s="6" t="s">
        <v>12</v>
      </c>
      <c r="F366" s="6">
        <v>1</v>
      </c>
      <c r="G366" s="13"/>
      <c r="H366" s="13"/>
    </row>
    <row r="367" spans="1:8" ht="29.1" customHeight="1" x14ac:dyDescent="0.25">
      <c r="A367" s="195" t="s">
        <v>13</v>
      </c>
      <c r="B367" s="196">
        <v>88266</v>
      </c>
      <c r="C367" s="196" t="s">
        <v>6</v>
      </c>
      <c r="D367" s="196" t="s">
        <v>14</v>
      </c>
      <c r="E367" s="196" t="s">
        <v>7</v>
      </c>
      <c r="F367" s="196">
        <f>K10</f>
        <v>6</v>
      </c>
      <c r="G367" s="9">
        <f>K5</f>
        <v>25.5</v>
      </c>
      <c r="H367" s="9">
        <f>G367*F367</f>
        <v>153</v>
      </c>
    </row>
    <row r="368" spans="1:8" ht="29.1" customHeight="1" x14ac:dyDescent="0.25">
      <c r="A368" s="195" t="s">
        <v>13</v>
      </c>
      <c r="B368" s="196">
        <v>88264</v>
      </c>
      <c r="C368" s="196" t="s">
        <v>6</v>
      </c>
      <c r="D368" s="196" t="s">
        <v>15</v>
      </c>
      <c r="E368" s="196" t="s">
        <v>7</v>
      </c>
      <c r="F368" s="196">
        <f>K10</f>
        <v>6</v>
      </c>
      <c r="G368" s="9">
        <f>K3</f>
        <v>21.08</v>
      </c>
      <c r="H368" s="9">
        <f>G368*F368</f>
        <v>126.47999999999999</v>
      </c>
    </row>
    <row r="369" spans="1:8" ht="29.1" customHeight="1" x14ac:dyDescent="0.25">
      <c r="A369" s="20" t="s">
        <v>10</v>
      </c>
      <c r="B369" s="20">
        <v>92145</v>
      </c>
      <c r="C369" s="20" t="s">
        <v>6</v>
      </c>
      <c r="D369" s="21" t="s">
        <v>18</v>
      </c>
      <c r="E369" s="20" t="s">
        <v>19</v>
      </c>
      <c r="F369" s="20">
        <f>'ANEXO I - Cidades'!D19</f>
        <v>5.6</v>
      </c>
      <c r="G369" s="22">
        <f>K6</f>
        <v>94.26</v>
      </c>
      <c r="H369" s="22">
        <f>G369*F369</f>
        <v>527.85599999999999</v>
      </c>
    </row>
    <row r="370" spans="1:8" ht="29.1" customHeight="1" x14ac:dyDescent="0.25">
      <c r="A370" s="21" t="s">
        <v>13</v>
      </c>
      <c r="B370" s="20">
        <v>88266</v>
      </c>
      <c r="C370" s="20" t="s">
        <v>6</v>
      </c>
      <c r="D370" s="192" t="s">
        <v>60</v>
      </c>
      <c r="E370" s="191" t="s">
        <v>7</v>
      </c>
      <c r="F370" s="191">
        <f>'ANEXO I - Cidades'!D19</f>
        <v>5.6</v>
      </c>
      <c r="G370" s="193">
        <f>G367</f>
        <v>25.5</v>
      </c>
      <c r="H370" s="22">
        <f>G370*F370</f>
        <v>142.79999999999998</v>
      </c>
    </row>
    <row r="371" spans="1:8" ht="29.1" customHeight="1" x14ac:dyDescent="0.25">
      <c r="A371" s="191" t="s">
        <v>408</v>
      </c>
      <c r="B371" s="191"/>
      <c r="C371" s="191" t="s">
        <v>11</v>
      </c>
      <c r="D371" s="192" t="s">
        <v>407</v>
      </c>
      <c r="E371" s="191" t="s">
        <v>12</v>
      </c>
      <c r="F371" s="191">
        <v>2</v>
      </c>
      <c r="G371" s="193">
        <v>80</v>
      </c>
      <c r="H371" s="22">
        <f>G371*F371</f>
        <v>160</v>
      </c>
    </row>
    <row r="372" spans="1:8" ht="29.1" customHeight="1" x14ac:dyDescent="0.25">
      <c r="A372" s="196"/>
      <c r="B372" s="196"/>
      <c r="C372" s="196"/>
      <c r="D372" s="196"/>
      <c r="E372" s="196"/>
      <c r="F372" s="196"/>
      <c r="G372" s="15" t="s">
        <v>17</v>
      </c>
      <c r="H372" s="14">
        <f>SUM(H367:H371)</f>
        <v>1110.136</v>
      </c>
    </row>
    <row r="373" spans="1:8" ht="29.1" customHeight="1" x14ac:dyDescent="0.25">
      <c r="A373" s="196"/>
      <c r="B373" s="196"/>
      <c r="C373" s="196"/>
      <c r="D373" s="196"/>
      <c r="E373" s="196"/>
      <c r="F373" s="196"/>
      <c r="G373" s="15"/>
      <c r="H373" s="14"/>
    </row>
    <row r="374" spans="1:8" ht="29.1" customHeight="1" x14ac:dyDescent="0.25">
      <c r="A374" s="195"/>
      <c r="B374" s="196"/>
      <c r="C374" s="196"/>
      <c r="D374" s="196"/>
      <c r="E374" s="196"/>
      <c r="F374" s="196"/>
      <c r="G374" s="15"/>
      <c r="H374" s="14"/>
    </row>
    <row r="375" spans="1:8" ht="29.1" customHeight="1" x14ac:dyDescent="0.25">
      <c r="A375" s="3" t="s">
        <v>521</v>
      </c>
      <c r="B375" s="296" t="s">
        <v>510</v>
      </c>
      <c r="C375" s="296"/>
      <c r="D375" s="296"/>
      <c r="E375" s="8"/>
      <c r="F375" s="8"/>
      <c r="G375" s="11"/>
      <c r="H375" s="11"/>
    </row>
    <row r="376" spans="1:8" ht="29.1" customHeight="1" x14ac:dyDescent="0.25">
      <c r="A376" s="5" t="s">
        <v>522</v>
      </c>
      <c r="B376" s="5" t="s">
        <v>1</v>
      </c>
      <c r="C376" s="5" t="s">
        <v>2</v>
      </c>
      <c r="D376" s="5" t="s">
        <v>3</v>
      </c>
      <c r="E376" s="5" t="s">
        <v>4</v>
      </c>
      <c r="F376" s="5" t="s">
        <v>5</v>
      </c>
      <c r="G376" s="12" t="s">
        <v>8</v>
      </c>
      <c r="H376" s="12" t="s">
        <v>9</v>
      </c>
    </row>
    <row r="377" spans="1:8" ht="29.1" customHeight="1" x14ac:dyDescent="0.25">
      <c r="A377" s="6" t="s">
        <v>10</v>
      </c>
      <c r="B377" s="6" t="s">
        <v>523</v>
      </c>
      <c r="C377" s="6" t="s">
        <v>11</v>
      </c>
      <c r="D377" s="7" t="s">
        <v>76</v>
      </c>
      <c r="E377" s="6" t="s">
        <v>12</v>
      </c>
      <c r="F377" s="6">
        <v>1</v>
      </c>
      <c r="G377" s="13"/>
      <c r="H377" s="13"/>
    </row>
    <row r="378" spans="1:8" ht="29.1" customHeight="1" x14ac:dyDescent="0.25">
      <c r="A378" s="195" t="s">
        <v>13</v>
      </c>
      <c r="B378" s="196">
        <v>88266</v>
      </c>
      <c r="C378" s="196" t="s">
        <v>6</v>
      </c>
      <c r="D378" s="196" t="s">
        <v>14</v>
      </c>
      <c r="E378" s="196" t="s">
        <v>7</v>
      </c>
      <c r="F378" s="196">
        <f>K10</f>
        <v>6</v>
      </c>
      <c r="G378" s="9">
        <f>K5</f>
        <v>25.5</v>
      </c>
      <c r="H378" s="9">
        <f>G378*F378</f>
        <v>153</v>
      </c>
    </row>
    <row r="379" spans="1:8" ht="29.1" customHeight="1" x14ac:dyDescent="0.25">
      <c r="A379" s="195" t="s">
        <v>13</v>
      </c>
      <c r="B379" s="196">
        <v>88264</v>
      </c>
      <c r="C379" s="196" t="s">
        <v>6</v>
      </c>
      <c r="D379" s="196" t="s">
        <v>15</v>
      </c>
      <c r="E379" s="196" t="s">
        <v>7</v>
      </c>
      <c r="F379" s="196">
        <f>K10</f>
        <v>6</v>
      </c>
      <c r="G379" s="9">
        <f>K3</f>
        <v>21.08</v>
      </c>
      <c r="H379" s="9">
        <f>G379*F379</f>
        <v>126.47999999999999</v>
      </c>
    </row>
    <row r="380" spans="1:8" ht="29.1" customHeight="1" x14ac:dyDescent="0.25">
      <c r="A380" s="20" t="s">
        <v>10</v>
      </c>
      <c r="B380" s="20">
        <v>92145</v>
      </c>
      <c r="C380" s="20" t="s">
        <v>6</v>
      </c>
      <c r="D380" s="21" t="s">
        <v>18</v>
      </c>
      <c r="E380" s="20" t="s">
        <v>19</v>
      </c>
      <c r="F380" s="20">
        <f>'ANEXO I - Cidades'!D20</f>
        <v>10.85</v>
      </c>
      <c r="G380" s="22">
        <f>K6</f>
        <v>94.26</v>
      </c>
      <c r="H380" s="22">
        <f>G380*F380</f>
        <v>1022.721</v>
      </c>
    </row>
    <row r="381" spans="1:8" ht="29.1" customHeight="1" x14ac:dyDescent="0.25">
      <c r="A381" s="21" t="s">
        <v>13</v>
      </c>
      <c r="B381" s="20">
        <v>88266</v>
      </c>
      <c r="C381" s="20" t="s">
        <v>6</v>
      </c>
      <c r="D381" s="21" t="s">
        <v>60</v>
      </c>
      <c r="E381" s="20" t="s">
        <v>7</v>
      </c>
      <c r="F381" s="20">
        <f>'ANEXO I - Cidades'!D20</f>
        <v>10.85</v>
      </c>
      <c r="G381" s="22">
        <f>G378</f>
        <v>25.5</v>
      </c>
      <c r="H381" s="22">
        <f>G381*F381</f>
        <v>276.67500000000001</v>
      </c>
    </row>
    <row r="382" spans="1:8" ht="29.1" customHeight="1" x14ac:dyDescent="0.25">
      <c r="A382" s="191" t="s">
        <v>408</v>
      </c>
      <c r="B382" s="191"/>
      <c r="C382" s="191" t="s">
        <v>11</v>
      </c>
      <c r="D382" s="192" t="s">
        <v>407</v>
      </c>
      <c r="E382" s="191" t="s">
        <v>12</v>
      </c>
      <c r="F382" s="191">
        <v>2</v>
      </c>
      <c r="G382" s="193">
        <v>80</v>
      </c>
      <c r="H382" s="22">
        <f>G382*F382</f>
        <v>160</v>
      </c>
    </row>
    <row r="383" spans="1:8" ht="29.1" customHeight="1" x14ac:dyDescent="0.25">
      <c r="A383" s="195"/>
      <c r="B383" s="196"/>
      <c r="C383" s="196"/>
      <c r="D383" s="21"/>
      <c r="E383" s="196"/>
      <c r="F383" s="196"/>
      <c r="G383" s="15" t="s">
        <v>17</v>
      </c>
      <c r="H383" s="14">
        <f>SUM(H378:H382)</f>
        <v>1738.876</v>
      </c>
    </row>
    <row r="384" spans="1:8" ht="29.1" customHeight="1" x14ac:dyDescent="0.25">
      <c r="A384" s="195"/>
      <c r="B384" s="196"/>
      <c r="C384" s="196"/>
      <c r="D384" s="196"/>
      <c r="E384" s="196"/>
      <c r="F384" s="196"/>
      <c r="G384" s="15"/>
      <c r="H384" s="14"/>
    </row>
    <row r="385" spans="1:8" ht="29.1" customHeight="1" x14ac:dyDescent="0.25">
      <c r="A385" s="195"/>
      <c r="B385" s="196"/>
      <c r="C385" s="196"/>
      <c r="D385" s="196"/>
      <c r="E385" s="196"/>
      <c r="F385" s="196"/>
      <c r="G385" s="15"/>
      <c r="H385" s="14"/>
    </row>
    <row r="386" spans="1:8" ht="29.1" customHeight="1" x14ac:dyDescent="0.25">
      <c r="A386" s="3" t="s">
        <v>524</v>
      </c>
      <c r="B386" s="296" t="s">
        <v>511</v>
      </c>
      <c r="C386" s="296"/>
      <c r="D386" s="296"/>
      <c r="E386" s="8"/>
      <c r="F386" s="8"/>
      <c r="G386" s="11"/>
      <c r="H386" s="11"/>
    </row>
    <row r="387" spans="1:8" ht="29.1" customHeight="1" x14ac:dyDescent="0.25">
      <c r="A387" s="5" t="s">
        <v>525</v>
      </c>
      <c r="B387" s="5" t="s">
        <v>1</v>
      </c>
      <c r="C387" s="5" t="s">
        <v>2</v>
      </c>
      <c r="D387" s="5" t="s">
        <v>3</v>
      </c>
      <c r="E387" s="5" t="s">
        <v>4</v>
      </c>
      <c r="F387" s="5" t="s">
        <v>5</v>
      </c>
      <c r="G387" s="12" t="s">
        <v>8</v>
      </c>
      <c r="H387" s="12" t="s">
        <v>9</v>
      </c>
    </row>
    <row r="388" spans="1:8" ht="29.1" customHeight="1" x14ac:dyDescent="0.25">
      <c r="A388" s="6" t="s">
        <v>10</v>
      </c>
      <c r="B388" s="6" t="s">
        <v>526</v>
      </c>
      <c r="C388" s="6" t="s">
        <v>11</v>
      </c>
      <c r="D388" s="7" t="s">
        <v>512</v>
      </c>
      <c r="E388" s="6" t="s">
        <v>12</v>
      </c>
      <c r="F388" s="6">
        <v>1</v>
      </c>
      <c r="G388" s="13"/>
      <c r="H388" s="13"/>
    </row>
    <row r="389" spans="1:8" ht="29.1" customHeight="1" x14ac:dyDescent="0.25">
      <c r="A389" s="195" t="s">
        <v>13</v>
      </c>
      <c r="B389" s="196">
        <v>88266</v>
      </c>
      <c r="C389" s="196" t="s">
        <v>6</v>
      </c>
      <c r="D389" s="196" t="s">
        <v>14</v>
      </c>
      <c r="E389" s="196" t="s">
        <v>7</v>
      </c>
      <c r="F389" s="196">
        <f>K10</f>
        <v>6</v>
      </c>
      <c r="G389" s="9">
        <f>K5</f>
        <v>25.5</v>
      </c>
      <c r="H389" s="9">
        <f>G389*F389</f>
        <v>153</v>
      </c>
    </row>
    <row r="390" spans="1:8" ht="29.1" customHeight="1" x14ac:dyDescent="0.25">
      <c r="A390" s="195" t="s">
        <v>13</v>
      </c>
      <c r="B390" s="196">
        <v>88264</v>
      </c>
      <c r="C390" s="196" t="s">
        <v>6</v>
      </c>
      <c r="D390" s="196" t="s">
        <v>15</v>
      </c>
      <c r="E390" s="196" t="s">
        <v>7</v>
      </c>
      <c r="F390" s="196">
        <f>K10</f>
        <v>6</v>
      </c>
      <c r="G390" s="9">
        <f>K3</f>
        <v>21.08</v>
      </c>
      <c r="H390" s="9">
        <f>G390*F390</f>
        <v>126.47999999999999</v>
      </c>
    </row>
    <row r="391" spans="1:8" ht="29.1" customHeight="1" x14ac:dyDescent="0.25">
      <c r="A391" s="20" t="s">
        <v>10</v>
      </c>
      <c r="B391" s="20">
        <v>92145</v>
      </c>
      <c r="C391" s="20" t="s">
        <v>6</v>
      </c>
      <c r="D391" s="21" t="s">
        <v>18</v>
      </c>
      <c r="E391" s="20" t="s">
        <v>19</v>
      </c>
      <c r="F391" s="20">
        <f>'ANEXO I - Cidades'!D21</f>
        <v>12.33</v>
      </c>
      <c r="G391" s="22">
        <f>K6</f>
        <v>94.26</v>
      </c>
      <c r="H391" s="22">
        <f>G391*F391</f>
        <v>1162.2258000000002</v>
      </c>
    </row>
    <row r="392" spans="1:8" ht="29.1" customHeight="1" x14ac:dyDescent="0.25">
      <c r="A392" s="21" t="s">
        <v>13</v>
      </c>
      <c r="B392" s="20">
        <v>88266</v>
      </c>
      <c r="C392" s="20" t="s">
        <v>6</v>
      </c>
      <c r="D392" s="21" t="str">
        <f>D381</f>
        <v>ELETROTECNICO EM DESLOCAMENTO</v>
      </c>
      <c r="E392" s="20" t="s">
        <v>7</v>
      </c>
      <c r="F392" s="20">
        <f>'ANEXO I - Cidades'!D21</f>
        <v>12.33</v>
      </c>
      <c r="G392" s="22">
        <f>G389</f>
        <v>25.5</v>
      </c>
      <c r="H392" s="22">
        <f>G392*F392</f>
        <v>314.41500000000002</v>
      </c>
    </row>
    <row r="393" spans="1:8" ht="29.1" customHeight="1" x14ac:dyDescent="0.25">
      <c r="A393" s="196"/>
      <c r="B393" s="196"/>
      <c r="C393" s="196"/>
      <c r="D393" s="196"/>
      <c r="E393" s="196"/>
      <c r="F393" s="196"/>
      <c r="G393" s="15" t="s">
        <v>17</v>
      </c>
      <c r="H393" s="14">
        <f>SUM(H389:H392)</f>
        <v>1756.1208000000001</v>
      </c>
    </row>
    <row r="394" spans="1:8" ht="29.1" customHeight="1" x14ac:dyDescent="0.25">
      <c r="A394" s="196"/>
      <c r="B394" s="196"/>
      <c r="C394" s="196"/>
      <c r="D394" s="196"/>
      <c r="E394" s="196"/>
      <c r="F394" s="196"/>
      <c r="G394" s="15"/>
      <c r="H394" s="14"/>
    </row>
    <row r="395" spans="1:8" ht="29.1" customHeight="1" x14ac:dyDescent="0.25">
      <c r="A395" s="196"/>
      <c r="B395" s="196"/>
      <c r="C395" s="196"/>
      <c r="D395" s="196"/>
      <c r="E395" s="196"/>
      <c r="F395" s="196"/>
      <c r="G395" s="15"/>
      <c r="H395" s="14"/>
    </row>
    <row r="396" spans="1:8" ht="29.1" customHeight="1" x14ac:dyDescent="0.25">
      <c r="A396" s="3" t="s">
        <v>527</v>
      </c>
      <c r="B396" s="296" t="s">
        <v>513</v>
      </c>
      <c r="C396" s="296"/>
      <c r="D396" s="296"/>
      <c r="E396" s="8"/>
      <c r="F396" s="8"/>
      <c r="G396" s="11"/>
      <c r="H396" s="11"/>
    </row>
    <row r="397" spans="1:8" ht="29.1" customHeight="1" x14ac:dyDescent="0.25">
      <c r="A397" s="5" t="s">
        <v>528</v>
      </c>
      <c r="B397" s="5" t="s">
        <v>1</v>
      </c>
      <c r="C397" s="5" t="s">
        <v>2</v>
      </c>
      <c r="D397" s="5" t="s">
        <v>3</v>
      </c>
      <c r="E397" s="5" t="s">
        <v>4</v>
      </c>
      <c r="F397" s="5" t="s">
        <v>5</v>
      </c>
      <c r="G397" s="12" t="s">
        <v>8</v>
      </c>
      <c r="H397" s="12" t="s">
        <v>9</v>
      </c>
    </row>
    <row r="398" spans="1:8" ht="29.1" customHeight="1" x14ac:dyDescent="0.25">
      <c r="A398" s="6" t="s">
        <v>10</v>
      </c>
      <c r="B398" s="6" t="s">
        <v>529</v>
      </c>
      <c r="C398" s="6" t="s">
        <v>11</v>
      </c>
      <c r="D398" s="7" t="s">
        <v>514</v>
      </c>
      <c r="E398" s="6" t="s">
        <v>12</v>
      </c>
      <c r="F398" s="6">
        <v>1</v>
      </c>
      <c r="G398" s="13"/>
      <c r="H398" s="13"/>
    </row>
    <row r="399" spans="1:8" ht="29.1" customHeight="1" x14ac:dyDescent="0.25">
      <c r="A399" s="195" t="s">
        <v>13</v>
      </c>
      <c r="B399" s="196">
        <v>88266</v>
      </c>
      <c r="C399" s="196" t="s">
        <v>6</v>
      </c>
      <c r="D399" s="196" t="s">
        <v>14</v>
      </c>
      <c r="E399" s="196" t="s">
        <v>7</v>
      </c>
      <c r="F399" s="196">
        <f>K10</f>
        <v>6</v>
      </c>
      <c r="G399" s="9">
        <f>K5</f>
        <v>25.5</v>
      </c>
      <c r="H399" s="9">
        <f>G399*F399</f>
        <v>153</v>
      </c>
    </row>
    <row r="400" spans="1:8" ht="29.1" customHeight="1" x14ac:dyDescent="0.25">
      <c r="A400" s="195" t="s">
        <v>13</v>
      </c>
      <c r="B400" s="196">
        <v>88264</v>
      </c>
      <c r="C400" s="196" t="s">
        <v>6</v>
      </c>
      <c r="D400" s="196" t="s">
        <v>15</v>
      </c>
      <c r="E400" s="196" t="s">
        <v>7</v>
      </c>
      <c r="F400" s="196">
        <f>K10</f>
        <v>6</v>
      </c>
      <c r="G400" s="9">
        <f>K3</f>
        <v>21.08</v>
      </c>
      <c r="H400" s="9">
        <f>G400*F400</f>
        <v>126.47999999999999</v>
      </c>
    </row>
    <row r="401" spans="1:8" ht="29.1" customHeight="1" x14ac:dyDescent="0.25">
      <c r="A401" s="20" t="s">
        <v>10</v>
      </c>
      <c r="B401" s="20">
        <v>92145</v>
      </c>
      <c r="C401" s="20" t="s">
        <v>6</v>
      </c>
      <c r="D401" s="21" t="s">
        <v>18</v>
      </c>
      <c r="E401" s="20" t="s">
        <v>19</v>
      </c>
      <c r="F401" s="20">
        <f>'ANEXO I - Cidades'!D22</f>
        <v>13</v>
      </c>
      <c r="G401" s="22">
        <f>K6</f>
        <v>94.26</v>
      </c>
      <c r="H401" s="22">
        <f>G401*F401</f>
        <v>1225.3800000000001</v>
      </c>
    </row>
    <row r="402" spans="1:8" ht="29.1" customHeight="1" x14ac:dyDescent="0.25">
      <c r="A402" s="21" t="s">
        <v>13</v>
      </c>
      <c r="B402" s="20">
        <v>88266</v>
      </c>
      <c r="C402" s="20" t="s">
        <v>6</v>
      </c>
      <c r="D402" s="21" t="str">
        <f>D392</f>
        <v>ELETROTECNICO EM DESLOCAMENTO</v>
      </c>
      <c r="E402" s="20" t="s">
        <v>7</v>
      </c>
      <c r="F402" s="20">
        <f>'ANEXO I - Cidades'!D22</f>
        <v>13</v>
      </c>
      <c r="G402" s="22">
        <f>G399</f>
        <v>25.5</v>
      </c>
      <c r="H402" s="22">
        <f>G402*F402</f>
        <v>331.5</v>
      </c>
    </row>
    <row r="403" spans="1:8" ht="29.1" customHeight="1" x14ac:dyDescent="0.25">
      <c r="A403" s="196"/>
      <c r="B403" s="196"/>
      <c r="C403" s="196"/>
      <c r="D403" s="196"/>
      <c r="E403" s="196"/>
      <c r="F403" s="196"/>
      <c r="G403" s="15" t="s">
        <v>17</v>
      </c>
      <c r="H403" s="14">
        <f>SUM(H399:H402)</f>
        <v>1836.3600000000001</v>
      </c>
    </row>
    <row r="404" spans="1:8" ht="29.1" customHeight="1" x14ac:dyDescent="0.25">
      <c r="A404" s="196"/>
      <c r="B404" s="196"/>
      <c r="C404" s="196"/>
      <c r="D404" s="196"/>
      <c r="E404" s="196"/>
      <c r="F404" s="196"/>
      <c r="G404" s="15"/>
      <c r="H404" s="14"/>
    </row>
    <row r="405" spans="1:8" ht="29.1" customHeight="1" x14ac:dyDescent="0.25">
      <c r="A405" s="196"/>
      <c r="B405" s="196"/>
      <c r="C405" s="196"/>
      <c r="D405" s="196"/>
      <c r="E405" s="196"/>
      <c r="F405" s="196"/>
      <c r="G405" s="15"/>
      <c r="H405" s="14"/>
    </row>
    <row r="406" spans="1:8" ht="29.1" customHeight="1" x14ac:dyDescent="0.25">
      <c r="A406" s="3" t="s">
        <v>530</v>
      </c>
      <c r="B406" s="296" t="s">
        <v>515</v>
      </c>
      <c r="C406" s="296"/>
      <c r="D406" s="296"/>
      <c r="E406" s="8"/>
      <c r="F406" s="8"/>
      <c r="G406" s="11"/>
      <c r="H406" s="11"/>
    </row>
    <row r="407" spans="1:8" ht="29.1" customHeight="1" x14ac:dyDescent="0.25">
      <c r="A407" s="5" t="s">
        <v>531</v>
      </c>
      <c r="B407" s="5" t="s">
        <v>1</v>
      </c>
      <c r="C407" s="5" t="s">
        <v>2</v>
      </c>
      <c r="D407" s="5" t="s">
        <v>3</v>
      </c>
      <c r="E407" s="5" t="s">
        <v>4</v>
      </c>
      <c r="F407" s="5" t="s">
        <v>5</v>
      </c>
      <c r="G407" s="12" t="s">
        <v>8</v>
      </c>
      <c r="H407" s="12" t="s">
        <v>9</v>
      </c>
    </row>
    <row r="408" spans="1:8" ht="29.1" customHeight="1" x14ac:dyDescent="0.25">
      <c r="A408" s="6" t="s">
        <v>10</v>
      </c>
      <c r="B408" s="6" t="s">
        <v>532</v>
      </c>
      <c r="C408" s="6" t="s">
        <v>11</v>
      </c>
      <c r="D408" s="7" t="s">
        <v>516</v>
      </c>
      <c r="E408" s="6" t="s">
        <v>12</v>
      </c>
      <c r="F408" s="6">
        <v>1</v>
      </c>
      <c r="G408" s="13"/>
      <c r="H408" s="13"/>
    </row>
    <row r="409" spans="1:8" ht="29.1" customHeight="1" x14ac:dyDescent="0.25">
      <c r="A409" s="195" t="s">
        <v>13</v>
      </c>
      <c r="B409" s="196">
        <v>88266</v>
      </c>
      <c r="C409" s="196" t="s">
        <v>6</v>
      </c>
      <c r="D409" s="196" t="s">
        <v>14</v>
      </c>
      <c r="E409" s="196" t="s">
        <v>7</v>
      </c>
      <c r="F409" s="196">
        <f>K10</f>
        <v>6</v>
      </c>
      <c r="G409" s="9">
        <f>K5</f>
        <v>25.5</v>
      </c>
      <c r="H409" s="9">
        <f>G409*F409</f>
        <v>153</v>
      </c>
    </row>
    <row r="410" spans="1:8" ht="29.1" customHeight="1" x14ac:dyDescent="0.25">
      <c r="A410" s="195" t="s">
        <v>13</v>
      </c>
      <c r="B410" s="196">
        <v>88264</v>
      </c>
      <c r="C410" s="196" t="s">
        <v>6</v>
      </c>
      <c r="D410" s="196" t="s">
        <v>15</v>
      </c>
      <c r="E410" s="196" t="s">
        <v>7</v>
      </c>
      <c r="F410" s="196">
        <f>K10</f>
        <v>6</v>
      </c>
      <c r="G410" s="9">
        <f>K3</f>
        <v>21.08</v>
      </c>
      <c r="H410" s="9">
        <f>G410*F410</f>
        <v>126.47999999999999</v>
      </c>
    </row>
    <row r="411" spans="1:8" ht="29.1" customHeight="1" x14ac:dyDescent="0.25">
      <c r="A411" s="20" t="s">
        <v>10</v>
      </c>
      <c r="B411" s="20">
        <v>92145</v>
      </c>
      <c r="C411" s="20" t="s">
        <v>6</v>
      </c>
      <c r="D411" s="21" t="s">
        <v>18</v>
      </c>
      <c r="E411" s="20" t="s">
        <v>19</v>
      </c>
      <c r="F411" s="20">
        <f>'ANEXO I - Cidades'!D23</f>
        <v>20</v>
      </c>
      <c r="G411" s="22">
        <f>K6</f>
        <v>94.26</v>
      </c>
      <c r="H411" s="22">
        <f>G411*F411</f>
        <v>1885.2</v>
      </c>
    </row>
    <row r="412" spans="1:8" ht="29.1" customHeight="1" x14ac:dyDescent="0.25">
      <c r="A412" s="21" t="s">
        <v>13</v>
      </c>
      <c r="B412" s="20">
        <v>88266</v>
      </c>
      <c r="C412" s="20" t="s">
        <v>6</v>
      </c>
      <c r="D412" s="21" t="str">
        <f>D402</f>
        <v>ELETROTECNICO EM DESLOCAMENTO</v>
      </c>
      <c r="E412" s="20" t="s">
        <v>7</v>
      </c>
      <c r="F412" s="20">
        <f>'ANEXO I - Cidades'!D23</f>
        <v>20</v>
      </c>
      <c r="G412" s="22">
        <f>G409</f>
        <v>25.5</v>
      </c>
      <c r="H412" s="22">
        <f>G412*F412</f>
        <v>510</v>
      </c>
    </row>
    <row r="413" spans="1:8" ht="29.1" customHeight="1" x14ac:dyDescent="0.25">
      <c r="A413" s="191" t="s">
        <v>408</v>
      </c>
      <c r="B413" s="191"/>
      <c r="C413" s="191" t="s">
        <v>11</v>
      </c>
      <c r="D413" s="192" t="s">
        <v>407</v>
      </c>
      <c r="E413" s="191" t="s">
        <v>12</v>
      </c>
      <c r="F413" s="191">
        <v>2</v>
      </c>
      <c r="G413" s="193">
        <v>80</v>
      </c>
      <c r="H413" s="22">
        <f>G413*F413</f>
        <v>160</v>
      </c>
    </row>
    <row r="414" spans="1:8" ht="29.1" customHeight="1" x14ac:dyDescent="0.25">
      <c r="A414" s="196"/>
      <c r="B414" s="196"/>
      <c r="C414" s="196"/>
      <c r="D414" s="196"/>
      <c r="E414" s="196"/>
      <c r="F414" s="196"/>
      <c r="G414" s="15" t="s">
        <v>17</v>
      </c>
      <c r="H414" s="14">
        <f>SUM(H409:H413)</f>
        <v>2834.6800000000003</v>
      </c>
    </row>
    <row r="415" spans="1:8" ht="29.1" customHeight="1" x14ac:dyDescent="0.25">
      <c r="A415" s="196"/>
      <c r="B415" s="196"/>
      <c r="C415" s="196"/>
      <c r="D415" s="196"/>
      <c r="E415" s="196"/>
      <c r="F415" s="196"/>
      <c r="G415" s="15"/>
      <c r="H415" s="14"/>
    </row>
    <row r="416" spans="1:8" ht="29.1" customHeight="1" x14ac:dyDescent="0.25">
      <c r="A416" s="196"/>
      <c r="B416" s="196"/>
      <c r="C416" s="196"/>
      <c r="D416" s="196"/>
      <c r="E416" s="196"/>
      <c r="F416" s="196"/>
      <c r="G416" s="15"/>
      <c r="H416" s="14"/>
    </row>
    <row r="417" spans="1:8" ht="29.1" customHeight="1" x14ac:dyDescent="0.25">
      <c r="A417" s="3" t="s">
        <v>533</v>
      </c>
      <c r="B417" s="296" t="s">
        <v>517</v>
      </c>
      <c r="C417" s="296"/>
      <c r="D417" s="296"/>
      <c r="E417" s="8"/>
      <c r="F417" s="8"/>
      <c r="G417" s="11"/>
      <c r="H417" s="11"/>
    </row>
    <row r="418" spans="1:8" ht="29.1" customHeight="1" x14ac:dyDescent="0.25">
      <c r="A418" s="5" t="s">
        <v>534</v>
      </c>
      <c r="B418" s="5" t="s">
        <v>1</v>
      </c>
      <c r="C418" s="5" t="s">
        <v>2</v>
      </c>
      <c r="D418" s="5" t="s">
        <v>3</v>
      </c>
      <c r="E418" s="5" t="s">
        <v>4</v>
      </c>
      <c r="F418" s="5" t="s">
        <v>5</v>
      </c>
      <c r="G418" s="12" t="s">
        <v>8</v>
      </c>
      <c r="H418" s="12" t="s">
        <v>9</v>
      </c>
    </row>
    <row r="419" spans="1:8" ht="29.1" customHeight="1" x14ac:dyDescent="0.25">
      <c r="A419" s="6" t="s">
        <v>10</v>
      </c>
      <c r="B419" s="6" t="s">
        <v>535</v>
      </c>
      <c r="C419" s="6" t="s">
        <v>11</v>
      </c>
      <c r="D419" s="7" t="s">
        <v>516</v>
      </c>
      <c r="E419" s="6" t="s">
        <v>12</v>
      </c>
      <c r="F419" s="6">
        <v>1</v>
      </c>
      <c r="G419" s="13"/>
      <c r="H419" s="13"/>
    </row>
    <row r="420" spans="1:8" ht="29.1" customHeight="1" x14ac:dyDescent="0.25">
      <c r="A420" s="195" t="s">
        <v>13</v>
      </c>
      <c r="B420" s="196">
        <v>88266</v>
      </c>
      <c r="C420" s="196" t="s">
        <v>6</v>
      </c>
      <c r="D420" s="196" t="s">
        <v>14</v>
      </c>
      <c r="E420" s="196" t="s">
        <v>7</v>
      </c>
      <c r="F420" s="196">
        <f>K10</f>
        <v>6</v>
      </c>
      <c r="G420" s="9">
        <f>K5</f>
        <v>25.5</v>
      </c>
      <c r="H420" s="9">
        <f>G420*F420</f>
        <v>153</v>
      </c>
    </row>
    <row r="421" spans="1:8" ht="29.1" customHeight="1" x14ac:dyDescent="0.25">
      <c r="A421" s="195" t="s">
        <v>13</v>
      </c>
      <c r="B421" s="196">
        <v>88264</v>
      </c>
      <c r="C421" s="196" t="s">
        <v>6</v>
      </c>
      <c r="D421" s="196" t="s">
        <v>15</v>
      </c>
      <c r="E421" s="196" t="s">
        <v>7</v>
      </c>
      <c r="F421" s="196">
        <f>K10</f>
        <v>6</v>
      </c>
      <c r="G421" s="9">
        <f>K3</f>
        <v>21.08</v>
      </c>
      <c r="H421" s="9">
        <f>G421*F421</f>
        <v>126.47999999999999</v>
      </c>
    </row>
    <row r="422" spans="1:8" ht="29.1" customHeight="1" x14ac:dyDescent="0.25">
      <c r="A422" s="20" t="s">
        <v>10</v>
      </c>
      <c r="B422" s="20">
        <v>92145</v>
      </c>
      <c r="C422" s="20" t="s">
        <v>6</v>
      </c>
      <c r="D422" s="21" t="s">
        <v>18</v>
      </c>
      <c r="E422" s="20" t="s">
        <v>19</v>
      </c>
      <c r="F422" s="20">
        <f>'ANEXO I - Cidades'!D24</f>
        <v>23</v>
      </c>
      <c r="G422" s="22">
        <f>K6</f>
        <v>94.26</v>
      </c>
      <c r="H422" s="22">
        <f>G422*F422</f>
        <v>2167.98</v>
      </c>
    </row>
    <row r="423" spans="1:8" ht="29.1" customHeight="1" x14ac:dyDescent="0.25">
      <c r="A423" s="21" t="s">
        <v>13</v>
      </c>
      <c r="B423" s="20">
        <v>88266</v>
      </c>
      <c r="C423" s="20" t="s">
        <v>6</v>
      </c>
      <c r="D423" s="21" t="str">
        <f>D412</f>
        <v>ELETROTECNICO EM DESLOCAMENTO</v>
      </c>
      <c r="E423" s="20" t="s">
        <v>7</v>
      </c>
      <c r="F423" s="20">
        <f>'ANEXO I - Cidades'!D24</f>
        <v>23</v>
      </c>
      <c r="G423" s="22">
        <f>G420</f>
        <v>25.5</v>
      </c>
      <c r="H423" s="22">
        <f>G423*F423</f>
        <v>586.5</v>
      </c>
    </row>
    <row r="424" spans="1:8" ht="29.1" customHeight="1" x14ac:dyDescent="0.25">
      <c r="A424" s="191" t="s">
        <v>408</v>
      </c>
      <c r="B424" s="191"/>
      <c r="C424" s="191" t="s">
        <v>11</v>
      </c>
      <c r="D424" s="192" t="s">
        <v>407</v>
      </c>
      <c r="E424" s="191" t="s">
        <v>12</v>
      </c>
      <c r="F424" s="191">
        <v>2</v>
      </c>
      <c r="G424" s="193">
        <v>80</v>
      </c>
      <c r="H424" s="22">
        <f>G424*F424</f>
        <v>160</v>
      </c>
    </row>
    <row r="425" spans="1:8" ht="29.1" customHeight="1" x14ac:dyDescent="0.25">
      <c r="A425" s="196"/>
      <c r="B425" s="196"/>
      <c r="C425" s="196"/>
      <c r="D425" s="196"/>
      <c r="E425" s="196"/>
      <c r="F425" s="196"/>
      <c r="G425" s="15" t="s">
        <v>17</v>
      </c>
      <c r="H425" s="14">
        <f>SUM(H420:H424)</f>
        <v>3193.96</v>
      </c>
    </row>
    <row r="428" spans="1:8" ht="29.1" customHeight="1" x14ac:dyDescent="0.25">
      <c r="A428" s="3" t="s">
        <v>543</v>
      </c>
      <c r="B428" s="296" t="s">
        <v>536</v>
      </c>
      <c r="C428" s="296"/>
      <c r="D428" s="296"/>
      <c r="E428" s="8"/>
      <c r="F428" s="8"/>
      <c r="G428" s="11"/>
      <c r="H428" s="11"/>
    </row>
    <row r="429" spans="1:8" ht="29.1" customHeight="1" x14ac:dyDescent="0.25">
      <c r="A429" s="5" t="s">
        <v>544</v>
      </c>
      <c r="B429" s="5" t="s">
        <v>1</v>
      </c>
      <c r="C429" s="5" t="s">
        <v>2</v>
      </c>
      <c r="D429" s="5" t="s">
        <v>3</v>
      </c>
      <c r="E429" s="5" t="s">
        <v>4</v>
      </c>
      <c r="F429" s="5" t="s">
        <v>5</v>
      </c>
      <c r="G429" s="12" t="s">
        <v>8</v>
      </c>
      <c r="H429" s="12" t="s">
        <v>9</v>
      </c>
    </row>
    <row r="430" spans="1:8" ht="29.1" customHeight="1" x14ac:dyDescent="0.25">
      <c r="A430" s="6" t="s">
        <v>10</v>
      </c>
      <c r="B430" s="6" t="s">
        <v>545</v>
      </c>
      <c r="C430" s="6" t="s">
        <v>11</v>
      </c>
      <c r="D430" s="7" t="s">
        <v>70</v>
      </c>
      <c r="E430" s="6" t="s">
        <v>12</v>
      </c>
      <c r="F430" s="6">
        <v>1</v>
      </c>
      <c r="G430" s="13"/>
      <c r="H430" s="13"/>
    </row>
    <row r="431" spans="1:8" ht="29.1" customHeight="1" x14ac:dyDescent="0.25">
      <c r="A431" s="195" t="s">
        <v>13</v>
      </c>
      <c r="B431" s="196">
        <v>88266</v>
      </c>
      <c r="C431" s="196" t="s">
        <v>6</v>
      </c>
      <c r="D431" s="196" t="s">
        <v>14</v>
      </c>
      <c r="E431" s="196" t="s">
        <v>7</v>
      </c>
      <c r="F431" s="196">
        <f>K10</f>
        <v>6</v>
      </c>
      <c r="G431" s="9">
        <f>K5</f>
        <v>25.5</v>
      </c>
      <c r="H431" s="9">
        <f>G431*F431</f>
        <v>153</v>
      </c>
    </row>
    <row r="432" spans="1:8" ht="29.1" customHeight="1" x14ac:dyDescent="0.25">
      <c r="A432" s="195" t="s">
        <v>13</v>
      </c>
      <c r="B432" s="196">
        <v>88264</v>
      </c>
      <c r="C432" s="196" t="s">
        <v>6</v>
      </c>
      <c r="D432" s="196" t="s">
        <v>15</v>
      </c>
      <c r="E432" s="196" t="s">
        <v>7</v>
      </c>
      <c r="F432" s="196">
        <f>K10</f>
        <v>6</v>
      </c>
      <c r="G432" s="9">
        <f>K3</f>
        <v>21.08</v>
      </c>
      <c r="H432" s="9">
        <f>G432*F432</f>
        <v>126.47999999999999</v>
      </c>
    </row>
    <row r="433" spans="1:8" ht="29.1" customHeight="1" x14ac:dyDescent="0.25">
      <c r="A433" s="20" t="s">
        <v>10</v>
      </c>
      <c r="B433" s="20">
        <v>92145</v>
      </c>
      <c r="C433" s="20" t="s">
        <v>6</v>
      </c>
      <c r="D433" s="21" t="s">
        <v>18</v>
      </c>
      <c r="E433" s="20" t="s">
        <v>19</v>
      </c>
      <c r="F433" s="20">
        <f>'ANEXO I - Cidades'!D27</f>
        <v>11</v>
      </c>
      <c r="G433" s="22">
        <f>K6</f>
        <v>94.26</v>
      </c>
      <c r="H433" s="22">
        <f>G433*F433</f>
        <v>1036.8600000000001</v>
      </c>
    </row>
    <row r="434" spans="1:8" ht="29.1" customHeight="1" x14ac:dyDescent="0.25">
      <c r="A434" s="21" t="s">
        <v>13</v>
      </c>
      <c r="B434" s="20">
        <v>88266</v>
      </c>
      <c r="C434" s="20" t="s">
        <v>6</v>
      </c>
      <c r="D434" s="21" t="s">
        <v>60</v>
      </c>
      <c r="E434" s="20" t="s">
        <v>7</v>
      </c>
      <c r="F434" s="20">
        <f>'ANEXO I - Cidades'!D27</f>
        <v>11</v>
      </c>
      <c r="G434" s="193">
        <f>G431</f>
        <v>25.5</v>
      </c>
      <c r="H434" s="22">
        <f t="shared" ref="H434:H435" si="0">G434*F434</f>
        <v>280.5</v>
      </c>
    </row>
    <row r="435" spans="1:8" ht="29.1" customHeight="1" x14ac:dyDescent="0.25">
      <c r="A435" s="192" t="s">
        <v>458</v>
      </c>
      <c r="B435" s="191"/>
      <c r="C435" s="191"/>
      <c r="D435" s="192" t="s">
        <v>407</v>
      </c>
      <c r="E435" s="191" t="s">
        <v>12</v>
      </c>
      <c r="F435" s="191">
        <v>2</v>
      </c>
      <c r="G435" s="193">
        <v>80</v>
      </c>
      <c r="H435" s="22">
        <f t="shared" si="0"/>
        <v>160</v>
      </c>
    </row>
    <row r="436" spans="1:8" ht="29.1" customHeight="1" x14ac:dyDescent="0.25">
      <c r="A436" s="196"/>
      <c r="B436" s="196"/>
      <c r="C436" s="196"/>
      <c r="D436" s="196"/>
      <c r="E436" s="196"/>
      <c r="F436" s="196"/>
      <c r="G436" s="15" t="s">
        <v>17</v>
      </c>
      <c r="H436" s="14">
        <f>SUM(H431:H435)</f>
        <v>1756.8400000000001</v>
      </c>
    </row>
    <row r="437" spans="1:8" ht="29.1" customHeight="1" x14ac:dyDescent="0.25">
      <c r="A437" s="196"/>
      <c r="B437" s="196"/>
      <c r="C437" s="196"/>
      <c r="D437" s="196"/>
      <c r="E437" s="196"/>
      <c r="F437" s="196"/>
      <c r="G437" s="15"/>
      <c r="H437" s="14"/>
    </row>
    <row r="438" spans="1:8" ht="29.1" customHeight="1" x14ac:dyDescent="0.25">
      <c r="A438" s="195"/>
      <c r="B438" s="196"/>
      <c r="C438" s="196"/>
      <c r="D438" s="196"/>
      <c r="E438" s="196"/>
      <c r="F438" s="196"/>
      <c r="G438" s="15"/>
      <c r="H438" s="14"/>
    </row>
    <row r="439" spans="1:8" ht="29.1" customHeight="1" x14ac:dyDescent="0.25">
      <c r="A439" s="3" t="s">
        <v>546</v>
      </c>
      <c r="B439" s="296" t="s">
        <v>537</v>
      </c>
      <c r="C439" s="296"/>
      <c r="D439" s="296"/>
      <c r="E439" s="8"/>
      <c r="F439" s="8"/>
      <c r="G439" s="11"/>
      <c r="H439" s="11"/>
    </row>
    <row r="440" spans="1:8" ht="29.1" customHeight="1" x14ac:dyDescent="0.25">
      <c r="A440" s="5" t="s">
        <v>547</v>
      </c>
      <c r="B440" s="5" t="s">
        <v>1</v>
      </c>
      <c r="C440" s="5" t="s">
        <v>2</v>
      </c>
      <c r="D440" s="5" t="s">
        <v>3</v>
      </c>
      <c r="E440" s="5" t="s">
        <v>4</v>
      </c>
      <c r="F440" s="5" t="s">
        <v>5</v>
      </c>
      <c r="G440" s="12" t="s">
        <v>8</v>
      </c>
      <c r="H440" s="12" t="s">
        <v>9</v>
      </c>
    </row>
    <row r="441" spans="1:8" ht="29.1" customHeight="1" x14ac:dyDescent="0.25">
      <c r="A441" s="6" t="s">
        <v>10</v>
      </c>
      <c r="B441" s="6" t="s">
        <v>548</v>
      </c>
      <c r="C441" s="6" t="s">
        <v>11</v>
      </c>
      <c r="D441" s="7" t="s">
        <v>76</v>
      </c>
      <c r="E441" s="6" t="s">
        <v>12</v>
      </c>
      <c r="F441" s="6">
        <v>1</v>
      </c>
      <c r="G441" s="13"/>
      <c r="H441" s="13"/>
    </row>
    <row r="442" spans="1:8" ht="29.1" customHeight="1" x14ac:dyDescent="0.25">
      <c r="A442" s="195" t="s">
        <v>13</v>
      </c>
      <c r="B442" s="196">
        <v>88266</v>
      </c>
      <c r="C442" s="196" t="s">
        <v>6</v>
      </c>
      <c r="D442" s="196" t="s">
        <v>14</v>
      </c>
      <c r="E442" s="196" t="s">
        <v>7</v>
      </c>
      <c r="F442" s="196">
        <f>K10</f>
        <v>6</v>
      </c>
      <c r="G442" s="9">
        <f>K5</f>
        <v>25.5</v>
      </c>
      <c r="H442" s="9">
        <f>G442*F442</f>
        <v>153</v>
      </c>
    </row>
    <row r="443" spans="1:8" ht="29.1" customHeight="1" x14ac:dyDescent="0.25">
      <c r="A443" s="195" t="s">
        <v>13</v>
      </c>
      <c r="B443" s="196">
        <v>88264</v>
      </c>
      <c r="C443" s="196" t="s">
        <v>6</v>
      </c>
      <c r="D443" s="196" t="s">
        <v>15</v>
      </c>
      <c r="E443" s="196" t="s">
        <v>7</v>
      </c>
      <c r="F443" s="196">
        <f>K10</f>
        <v>6</v>
      </c>
      <c r="G443" s="9">
        <f>K3</f>
        <v>21.08</v>
      </c>
      <c r="H443" s="9">
        <f>G443*F443</f>
        <v>126.47999999999999</v>
      </c>
    </row>
    <row r="444" spans="1:8" ht="29.1" customHeight="1" x14ac:dyDescent="0.25">
      <c r="A444" s="20" t="s">
        <v>10</v>
      </c>
      <c r="B444" s="20">
        <v>92145</v>
      </c>
      <c r="C444" s="20" t="s">
        <v>6</v>
      </c>
      <c r="D444" s="21" t="s">
        <v>18</v>
      </c>
      <c r="E444" s="20" t="s">
        <v>19</v>
      </c>
      <c r="F444" s="20">
        <f>'ANEXO I - Cidades'!D28</f>
        <v>15.72</v>
      </c>
      <c r="G444" s="22">
        <f>K6</f>
        <v>94.26</v>
      </c>
      <c r="H444" s="22">
        <f>G444*F444</f>
        <v>1481.7672000000002</v>
      </c>
    </row>
    <row r="445" spans="1:8" s="196" customFormat="1" ht="29.1" customHeight="1" x14ac:dyDescent="0.25">
      <c r="A445" s="21" t="s">
        <v>13</v>
      </c>
      <c r="B445" s="20">
        <v>88266</v>
      </c>
      <c r="C445" s="20" t="s">
        <v>6</v>
      </c>
      <c r="D445" s="21" t="s">
        <v>60</v>
      </c>
      <c r="E445" s="20" t="s">
        <v>7</v>
      </c>
      <c r="F445" s="20">
        <f>'ANEXO I - Cidades'!D28</f>
        <v>15.72</v>
      </c>
      <c r="G445" s="193">
        <f>G442</f>
        <v>25.5</v>
      </c>
      <c r="H445" s="22">
        <f t="shared" ref="H445:H446" si="1">G445*F445</f>
        <v>400.86</v>
      </c>
    </row>
    <row r="446" spans="1:8" s="196" customFormat="1" ht="29.1" customHeight="1" x14ac:dyDescent="0.25">
      <c r="A446" s="192" t="s">
        <v>458</v>
      </c>
      <c r="B446" s="191"/>
      <c r="C446" s="191"/>
      <c r="D446" s="192" t="s">
        <v>407</v>
      </c>
      <c r="E446" s="191" t="s">
        <v>12</v>
      </c>
      <c r="F446" s="191">
        <v>2</v>
      </c>
      <c r="G446" s="193">
        <v>80</v>
      </c>
      <c r="H446" s="22">
        <f t="shared" si="1"/>
        <v>160</v>
      </c>
    </row>
    <row r="447" spans="1:8" s="196" customFormat="1" ht="29.1" customHeight="1" x14ac:dyDescent="0.25">
      <c r="G447" s="15" t="s">
        <v>17</v>
      </c>
      <c r="H447" s="14">
        <f>SUM(H442:H446)</f>
        <v>2322.1072000000004</v>
      </c>
    </row>
    <row r="448" spans="1:8" ht="29.1" customHeight="1" x14ac:dyDescent="0.25">
      <c r="A448" s="195"/>
      <c r="B448" s="196"/>
      <c r="C448" s="196"/>
      <c r="D448" s="196"/>
      <c r="E448" s="196"/>
      <c r="F448" s="196"/>
      <c r="G448" s="15"/>
      <c r="H448" s="14"/>
    </row>
    <row r="449" spans="1:8" ht="29.1" customHeight="1" x14ac:dyDescent="0.25">
      <c r="A449" s="3" t="s">
        <v>549</v>
      </c>
      <c r="B449" s="296" t="s">
        <v>538</v>
      </c>
      <c r="C449" s="296"/>
      <c r="D449" s="296"/>
      <c r="E449" s="8"/>
      <c r="F449" s="8"/>
      <c r="G449" s="11"/>
      <c r="H449" s="11"/>
    </row>
    <row r="450" spans="1:8" ht="29.1" customHeight="1" x14ac:dyDescent="0.25">
      <c r="A450" s="5" t="s">
        <v>550</v>
      </c>
      <c r="B450" s="5" t="s">
        <v>1</v>
      </c>
      <c r="C450" s="5" t="s">
        <v>2</v>
      </c>
      <c r="D450" s="5" t="s">
        <v>3</v>
      </c>
      <c r="E450" s="5" t="s">
        <v>4</v>
      </c>
      <c r="F450" s="5" t="s">
        <v>5</v>
      </c>
      <c r="G450" s="12" t="s">
        <v>8</v>
      </c>
      <c r="H450" s="12" t="s">
        <v>9</v>
      </c>
    </row>
    <row r="451" spans="1:8" ht="29.1" customHeight="1" x14ac:dyDescent="0.25">
      <c r="A451" s="6" t="s">
        <v>10</v>
      </c>
      <c r="B451" s="6" t="s">
        <v>551</v>
      </c>
      <c r="C451" s="6" t="s">
        <v>11</v>
      </c>
      <c r="D451" s="7" t="s">
        <v>76</v>
      </c>
      <c r="E451" s="6" t="s">
        <v>12</v>
      </c>
      <c r="F451" s="6">
        <v>1</v>
      </c>
      <c r="G451" s="13"/>
      <c r="H451" s="13"/>
    </row>
    <row r="452" spans="1:8" ht="29.1" customHeight="1" x14ac:dyDescent="0.25">
      <c r="A452" s="195" t="s">
        <v>13</v>
      </c>
      <c r="B452" s="196">
        <v>88266</v>
      </c>
      <c r="C452" s="196" t="s">
        <v>6</v>
      </c>
      <c r="D452" s="196" t="s">
        <v>14</v>
      </c>
      <c r="E452" s="196" t="s">
        <v>7</v>
      </c>
      <c r="F452" s="196">
        <f>K10</f>
        <v>6</v>
      </c>
      <c r="G452" s="9">
        <f>K5</f>
        <v>25.5</v>
      </c>
      <c r="H452" s="9">
        <f>G452*F452</f>
        <v>153</v>
      </c>
    </row>
    <row r="453" spans="1:8" ht="29.1" customHeight="1" x14ac:dyDescent="0.25">
      <c r="A453" s="195" t="s">
        <v>13</v>
      </c>
      <c r="B453" s="196">
        <v>88264</v>
      </c>
      <c r="C453" s="196" t="s">
        <v>6</v>
      </c>
      <c r="D453" s="196" t="s">
        <v>15</v>
      </c>
      <c r="E453" s="196" t="s">
        <v>7</v>
      </c>
      <c r="F453" s="196">
        <f>K10</f>
        <v>6</v>
      </c>
      <c r="G453" s="9">
        <f>K3</f>
        <v>21.08</v>
      </c>
      <c r="H453" s="9">
        <f>G453*F453</f>
        <v>126.47999999999999</v>
      </c>
    </row>
    <row r="454" spans="1:8" ht="29.1" customHeight="1" x14ac:dyDescent="0.25">
      <c r="A454" s="20" t="s">
        <v>10</v>
      </c>
      <c r="B454" s="20">
        <v>92145</v>
      </c>
      <c r="C454" s="20" t="s">
        <v>6</v>
      </c>
      <c r="D454" s="21" t="s">
        <v>18</v>
      </c>
      <c r="E454" s="20" t="s">
        <v>19</v>
      </c>
      <c r="F454" s="20">
        <f>'ANEXO I - Cidades'!D29</f>
        <v>16.32</v>
      </c>
      <c r="G454" s="22">
        <f>K6</f>
        <v>94.26</v>
      </c>
      <c r="H454" s="22">
        <f>G454*F454</f>
        <v>1538.3232</v>
      </c>
    </row>
    <row r="455" spans="1:8" ht="29.1" customHeight="1" x14ac:dyDescent="0.25">
      <c r="A455" s="21" t="s">
        <v>13</v>
      </c>
      <c r="B455" s="20">
        <v>88266</v>
      </c>
      <c r="C455" s="20" t="s">
        <v>6</v>
      </c>
      <c r="D455" s="21" t="s">
        <v>60</v>
      </c>
      <c r="E455" s="20" t="s">
        <v>7</v>
      </c>
      <c r="F455" s="20">
        <f>'ANEXO I - Cidades'!D29</f>
        <v>16.32</v>
      </c>
      <c r="G455" s="193">
        <f>G452</f>
        <v>25.5</v>
      </c>
      <c r="H455" s="22">
        <f>G455*F455</f>
        <v>416.16</v>
      </c>
    </row>
    <row r="456" spans="1:8" ht="29.1" customHeight="1" x14ac:dyDescent="0.25">
      <c r="A456" s="192" t="s">
        <v>458</v>
      </c>
      <c r="B456" s="191"/>
      <c r="C456" s="191"/>
      <c r="D456" s="192" t="s">
        <v>407</v>
      </c>
      <c r="E456" s="191" t="s">
        <v>12</v>
      </c>
      <c r="F456" s="191">
        <v>2</v>
      </c>
      <c r="G456" s="193">
        <v>80</v>
      </c>
      <c r="H456" s="22">
        <f>G456*F456</f>
        <v>160</v>
      </c>
    </row>
    <row r="457" spans="1:8" ht="29.1" customHeight="1" x14ac:dyDescent="0.25">
      <c r="A457" s="196"/>
      <c r="B457" s="196"/>
      <c r="C457" s="196"/>
      <c r="D457" s="196"/>
      <c r="E457" s="196"/>
      <c r="F457" s="196"/>
      <c r="G457" s="15" t="s">
        <v>17</v>
      </c>
      <c r="H457" s="14">
        <f>SUM(H452:H456)</f>
        <v>2393.9632000000001</v>
      </c>
    </row>
    <row r="458" spans="1:8" ht="29.1" customHeight="1" x14ac:dyDescent="0.25">
      <c r="A458" s="196"/>
      <c r="B458" s="196"/>
      <c r="C458" s="196"/>
      <c r="D458" s="196"/>
      <c r="E458" s="196"/>
      <c r="F458" s="196"/>
      <c r="G458" s="15"/>
      <c r="H458" s="14"/>
    </row>
    <row r="459" spans="1:8" ht="29.1" customHeight="1" x14ac:dyDescent="0.25">
      <c r="A459" s="196"/>
      <c r="B459" s="196"/>
      <c r="C459" s="196"/>
      <c r="D459" s="196"/>
      <c r="E459" s="196"/>
      <c r="F459" s="196"/>
      <c r="G459" s="15"/>
      <c r="H459" s="14"/>
    </row>
    <row r="460" spans="1:8" ht="29.1" customHeight="1" x14ac:dyDescent="0.25">
      <c r="A460" s="3" t="s">
        <v>552</v>
      </c>
      <c r="B460" s="296" t="s">
        <v>539</v>
      </c>
      <c r="C460" s="296"/>
      <c r="D460" s="296"/>
      <c r="E460" s="8"/>
      <c r="F460" s="8"/>
      <c r="G460" s="11"/>
      <c r="H460" s="11"/>
    </row>
    <row r="461" spans="1:8" ht="29.1" customHeight="1" x14ac:dyDescent="0.25">
      <c r="A461" s="5" t="s">
        <v>553</v>
      </c>
      <c r="B461" s="5" t="s">
        <v>1</v>
      </c>
      <c r="C461" s="5" t="s">
        <v>2</v>
      </c>
      <c r="D461" s="5" t="s">
        <v>3</v>
      </c>
      <c r="E461" s="5" t="s">
        <v>4</v>
      </c>
      <c r="F461" s="5" t="s">
        <v>5</v>
      </c>
      <c r="G461" s="12" t="s">
        <v>8</v>
      </c>
      <c r="H461" s="12" t="s">
        <v>9</v>
      </c>
    </row>
    <row r="462" spans="1:8" ht="29.1" customHeight="1" x14ac:dyDescent="0.25">
      <c r="A462" s="6" t="s">
        <v>10</v>
      </c>
      <c r="B462" s="6" t="s">
        <v>554</v>
      </c>
      <c r="C462" s="6" t="s">
        <v>11</v>
      </c>
      <c r="D462" s="7" t="s">
        <v>76</v>
      </c>
      <c r="E462" s="6" t="s">
        <v>12</v>
      </c>
      <c r="F462" s="6">
        <v>1</v>
      </c>
      <c r="G462" s="13"/>
      <c r="H462" s="13"/>
    </row>
    <row r="463" spans="1:8" ht="29.1" customHeight="1" x14ac:dyDescent="0.25">
      <c r="A463" s="195" t="s">
        <v>13</v>
      </c>
      <c r="B463" s="196">
        <v>88266</v>
      </c>
      <c r="C463" s="196" t="s">
        <v>6</v>
      </c>
      <c r="D463" s="196" t="s">
        <v>14</v>
      </c>
      <c r="E463" s="196" t="s">
        <v>7</v>
      </c>
      <c r="F463" s="196">
        <f>K10</f>
        <v>6</v>
      </c>
      <c r="G463" s="9">
        <f>K5</f>
        <v>25.5</v>
      </c>
      <c r="H463" s="9">
        <f>G463*F463</f>
        <v>153</v>
      </c>
    </row>
    <row r="464" spans="1:8" ht="29.1" customHeight="1" x14ac:dyDescent="0.25">
      <c r="A464" s="195" t="s">
        <v>13</v>
      </c>
      <c r="B464" s="196">
        <v>88264</v>
      </c>
      <c r="C464" s="196" t="s">
        <v>6</v>
      </c>
      <c r="D464" s="196" t="s">
        <v>15</v>
      </c>
      <c r="E464" s="196" t="s">
        <v>7</v>
      </c>
      <c r="F464" s="196">
        <f>K10</f>
        <v>6</v>
      </c>
      <c r="G464" s="9">
        <f>K3</f>
        <v>21.08</v>
      </c>
      <c r="H464" s="9">
        <f>G464*F464</f>
        <v>126.47999999999999</v>
      </c>
    </row>
    <row r="465" spans="1:8" ht="29.1" customHeight="1" x14ac:dyDescent="0.25">
      <c r="A465" s="20" t="s">
        <v>10</v>
      </c>
      <c r="B465" s="20">
        <v>92145</v>
      </c>
      <c r="C465" s="20" t="s">
        <v>6</v>
      </c>
      <c r="D465" s="21" t="s">
        <v>18</v>
      </c>
      <c r="E465" s="20" t="s">
        <v>19</v>
      </c>
      <c r="F465" s="20">
        <f>'ANEXO I - Cidades'!D30</f>
        <v>15</v>
      </c>
      <c r="G465" s="22">
        <f>K6</f>
        <v>94.26</v>
      </c>
      <c r="H465" s="22">
        <f>G465*F465</f>
        <v>1413.9</v>
      </c>
    </row>
    <row r="466" spans="1:8" ht="29.1" customHeight="1" x14ac:dyDescent="0.25">
      <c r="A466" s="21" t="s">
        <v>13</v>
      </c>
      <c r="B466" s="20">
        <v>88266</v>
      </c>
      <c r="C466" s="20" t="s">
        <v>6</v>
      </c>
      <c r="D466" s="21" t="s">
        <v>60</v>
      </c>
      <c r="E466" s="20" t="s">
        <v>7</v>
      </c>
      <c r="F466" s="20">
        <f>'ANEXO I - Cidades'!D30</f>
        <v>15</v>
      </c>
      <c r="G466" s="193">
        <f>G463</f>
        <v>25.5</v>
      </c>
      <c r="H466" s="22">
        <f t="shared" ref="H466:H467" si="2">G466*F466</f>
        <v>382.5</v>
      </c>
    </row>
    <row r="467" spans="1:8" ht="29.1" customHeight="1" x14ac:dyDescent="0.25">
      <c r="A467" s="192" t="s">
        <v>458</v>
      </c>
      <c r="B467" s="191"/>
      <c r="C467" s="191"/>
      <c r="D467" s="192" t="s">
        <v>407</v>
      </c>
      <c r="E467" s="191" t="s">
        <v>12</v>
      </c>
      <c r="F467" s="191">
        <v>2</v>
      </c>
      <c r="G467" s="193">
        <v>80</v>
      </c>
      <c r="H467" s="22">
        <f t="shared" si="2"/>
        <v>160</v>
      </c>
    </row>
    <row r="468" spans="1:8" ht="29.1" customHeight="1" x14ac:dyDescent="0.25">
      <c r="A468" s="196"/>
      <c r="B468" s="196"/>
      <c r="C468" s="196"/>
      <c r="D468" s="196"/>
      <c r="E468" s="196"/>
      <c r="F468" s="196"/>
      <c r="G468" s="15" t="s">
        <v>17</v>
      </c>
      <c r="H468" s="14">
        <f>SUM(H463:H467)</f>
        <v>2235.88</v>
      </c>
    </row>
    <row r="469" spans="1:8" ht="29.1" customHeight="1" x14ac:dyDescent="0.25">
      <c r="A469" s="196"/>
      <c r="B469" s="196"/>
      <c r="C469" s="196"/>
      <c r="D469" s="196"/>
      <c r="E469" s="196"/>
      <c r="F469" s="196"/>
      <c r="G469" s="15"/>
      <c r="H469" s="14"/>
    </row>
    <row r="470" spans="1:8" ht="29.1" customHeight="1" x14ac:dyDescent="0.25">
      <c r="A470" s="196"/>
      <c r="B470" s="196"/>
      <c r="C470" s="196"/>
      <c r="D470" s="196"/>
      <c r="E470" s="196"/>
      <c r="F470" s="196"/>
      <c r="G470" s="15"/>
      <c r="H470" s="14"/>
    </row>
    <row r="471" spans="1:8" ht="29.1" customHeight="1" x14ac:dyDescent="0.25">
      <c r="A471" s="3" t="s">
        <v>555</v>
      </c>
      <c r="B471" s="296" t="s">
        <v>540</v>
      </c>
      <c r="C471" s="296"/>
      <c r="D471" s="296"/>
      <c r="E471" s="8"/>
      <c r="F471" s="8"/>
      <c r="G471" s="11"/>
      <c r="H471" s="11"/>
    </row>
    <row r="472" spans="1:8" ht="29.1" customHeight="1" x14ac:dyDescent="0.25">
      <c r="A472" s="5" t="s">
        <v>556</v>
      </c>
      <c r="B472" s="5" t="s">
        <v>1</v>
      </c>
      <c r="C472" s="5" t="s">
        <v>2</v>
      </c>
      <c r="D472" s="5" t="s">
        <v>3</v>
      </c>
      <c r="E472" s="5" t="s">
        <v>4</v>
      </c>
      <c r="F472" s="5" t="s">
        <v>5</v>
      </c>
      <c r="G472" s="12" t="s">
        <v>8</v>
      </c>
      <c r="H472" s="12" t="s">
        <v>9</v>
      </c>
    </row>
    <row r="473" spans="1:8" ht="29.1" customHeight="1" x14ac:dyDescent="0.25">
      <c r="A473" s="6" t="s">
        <v>10</v>
      </c>
      <c r="B473" s="6" t="s">
        <v>557</v>
      </c>
      <c r="C473" s="6" t="s">
        <v>11</v>
      </c>
      <c r="D473" s="7" t="s">
        <v>516</v>
      </c>
      <c r="E473" s="6" t="s">
        <v>12</v>
      </c>
      <c r="F473" s="6">
        <v>1</v>
      </c>
      <c r="G473" s="13"/>
      <c r="H473" s="13"/>
    </row>
    <row r="474" spans="1:8" ht="29.1" customHeight="1" x14ac:dyDescent="0.25">
      <c r="A474" s="195" t="s">
        <v>13</v>
      </c>
      <c r="B474" s="196">
        <v>88266</v>
      </c>
      <c r="C474" s="196" t="s">
        <v>6</v>
      </c>
      <c r="D474" s="196" t="s">
        <v>14</v>
      </c>
      <c r="E474" s="196" t="s">
        <v>7</v>
      </c>
      <c r="F474" s="196">
        <f>K10</f>
        <v>6</v>
      </c>
      <c r="G474" s="9">
        <f>K5</f>
        <v>25.5</v>
      </c>
      <c r="H474" s="9">
        <f>G474*F474</f>
        <v>153</v>
      </c>
    </row>
    <row r="475" spans="1:8" ht="29.1" customHeight="1" x14ac:dyDescent="0.25">
      <c r="A475" s="195" t="s">
        <v>13</v>
      </c>
      <c r="B475" s="196">
        <v>88264</v>
      </c>
      <c r="C475" s="196" t="s">
        <v>6</v>
      </c>
      <c r="D475" s="196" t="s">
        <v>15</v>
      </c>
      <c r="E475" s="196" t="s">
        <v>7</v>
      </c>
      <c r="F475" s="196">
        <f>K10</f>
        <v>6</v>
      </c>
      <c r="G475" s="9">
        <f>K3</f>
        <v>21.08</v>
      </c>
      <c r="H475" s="9">
        <f>G475*F475</f>
        <v>126.47999999999999</v>
      </c>
    </row>
    <row r="476" spans="1:8" ht="29.1" customHeight="1" x14ac:dyDescent="0.25">
      <c r="A476" s="20" t="s">
        <v>10</v>
      </c>
      <c r="B476" s="20">
        <v>92145</v>
      </c>
      <c r="C476" s="20" t="s">
        <v>6</v>
      </c>
      <c r="D476" s="21" t="s">
        <v>18</v>
      </c>
      <c r="E476" s="20" t="s">
        <v>19</v>
      </c>
      <c r="F476" s="20">
        <f>'ANEXO I - Cidades'!D31</f>
        <v>19</v>
      </c>
      <c r="G476" s="22">
        <f>K6</f>
        <v>94.26</v>
      </c>
      <c r="H476" s="22">
        <f>G476*F476</f>
        <v>1790.94</v>
      </c>
    </row>
    <row r="477" spans="1:8" ht="29.1" customHeight="1" x14ac:dyDescent="0.25">
      <c r="A477" s="21" t="s">
        <v>13</v>
      </c>
      <c r="B477" s="20">
        <v>88266</v>
      </c>
      <c r="C477" s="20" t="s">
        <v>6</v>
      </c>
      <c r="D477" s="21" t="s">
        <v>60</v>
      </c>
      <c r="E477" s="20" t="s">
        <v>7</v>
      </c>
      <c r="F477" s="20">
        <f>'ANEXO I - Cidades'!D31</f>
        <v>19</v>
      </c>
      <c r="G477" s="193">
        <f>G474</f>
        <v>25.5</v>
      </c>
      <c r="H477" s="22">
        <f t="shared" ref="H477:H478" si="3">G477*F477</f>
        <v>484.5</v>
      </c>
    </row>
    <row r="478" spans="1:8" ht="29.1" customHeight="1" x14ac:dyDescent="0.25">
      <c r="A478" s="192" t="s">
        <v>458</v>
      </c>
      <c r="B478" s="191"/>
      <c r="C478" s="191"/>
      <c r="D478" s="192" t="s">
        <v>407</v>
      </c>
      <c r="E478" s="191" t="s">
        <v>12</v>
      </c>
      <c r="F478" s="191">
        <v>2</v>
      </c>
      <c r="G478" s="193">
        <v>80</v>
      </c>
      <c r="H478" s="22">
        <f t="shared" si="3"/>
        <v>160</v>
      </c>
    </row>
    <row r="479" spans="1:8" ht="29.1" customHeight="1" x14ac:dyDescent="0.25">
      <c r="A479" s="196"/>
      <c r="B479" s="196"/>
      <c r="C479" s="196"/>
      <c r="D479" s="196"/>
      <c r="E479" s="196"/>
      <c r="F479" s="196"/>
      <c r="G479" s="15" t="s">
        <v>17</v>
      </c>
      <c r="H479" s="14">
        <f>SUM(H474:H478)</f>
        <v>2714.92</v>
      </c>
    </row>
    <row r="480" spans="1:8" ht="29.1" customHeight="1" x14ac:dyDescent="0.25">
      <c r="A480" s="196"/>
      <c r="B480" s="196"/>
      <c r="C480" s="196"/>
      <c r="D480" s="196"/>
      <c r="E480" s="196"/>
      <c r="F480" s="196"/>
      <c r="G480" s="15"/>
      <c r="H480" s="14"/>
    </row>
    <row r="481" spans="1:8" ht="29.1" customHeight="1" x14ac:dyDescent="0.25">
      <c r="A481" s="196"/>
      <c r="B481" s="196"/>
      <c r="C481" s="196"/>
      <c r="D481" s="196"/>
      <c r="E481" s="196"/>
      <c r="F481" s="196"/>
      <c r="G481" s="15"/>
      <c r="H481" s="14"/>
    </row>
    <row r="482" spans="1:8" ht="29.1" customHeight="1" x14ac:dyDescent="0.25">
      <c r="A482" s="3" t="s">
        <v>558</v>
      </c>
      <c r="B482" s="296" t="s">
        <v>541</v>
      </c>
      <c r="C482" s="296"/>
      <c r="D482" s="296"/>
      <c r="E482" s="8"/>
      <c r="F482" s="8"/>
      <c r="G482" s="11"/>
      <c r="H482" s="11"/>
    </row>
    <row r="483" spans="1:8" ht="29.1" customHeight="1" x14ac:dyDescent="0.25">
      <c r="A483" s="5" t="s">
        <v>559</v>
      </c>
      <c r="B483" s="5" t="s">
        <v>1</v>
      </c>
      <c r="C483" s="5" t="s">
        <v>2</v>
      </c>
      <c r="D483" s="5" t="s">
        <v>3</v>
      </c>
      <c r="E483" s="5" t="s">
        <v>4</v>
      </c>
      <c r="F483" s="5" t="s">
        <v>5</v>
      </c>
      <c r="G483" s="12" t="s">
        <v>8</v>
      </c>
      <c r="H483" s="12" t="s">
        <v>9</v>
      </c>
    </row>
    <row r="484" spans="1:8" ht="29.1" customHeight="1" x14ac:dyDescent="0.25">
      <c r="A484" s="6" t="s">
        <v>10</v>
      </c>
      <c r="B484" s="6" t="s">
        <v>560</v>
      </c>
      <c r="C484" s="6" t="s">
        <v>11</v>
      </c>
      <c r="D484" s="7" t="s">
        <v>516</v>
      </c>
      <c r="E484" s="6" t="s">
        <v>12</v>
      </c>
      <c r="F484" s="6">
        <v>1</v>
      </c>
      <c r="G484" s="13"/>
      <c r="H484" s="13"/>
    </row>
    <row r="485" spans="1:8" ht="29.1" customHeight="1" x14ac:dyDescent="0.25">
      <c r="A485" s="195" t="s">
        <v>13</v>
      </c>
      <c r="B485" s="196">
        <v>88266</v>
      </c>
      <c r="C485" s="196" t="s">
        <v>6</v>
      </c>
      <c r="D485" s="196" t="s">
        <v>14</v>
      </c>
      <c r="E485" s="196" t="s">
        <v>7</v>
      </c>
      <c r="F485" s="196">
        <f>K10</f>
        <v>6</v>
      </c>
      <c r="G485" s="9">
        <f>K5</f>
        <v>25.5</v>
      </c>
      <c r="H485" s="9">
        <f>G485*F485</f>
        <v>153</v>
      </c>
    </row>
    <row r="486" spans="1:8" ht="29.1" customHeight="1" x14ac:dyDescent="0.25">
      <c r="A486" s="195" t="s">
        <v>13</v>
      </c>
      <c r="B486" s="196">
        <v>88264</v>
      </c>
      <c r="C486" s="196" t="s">
        <v>6</v>
      </c>
      <c r="D486" s="196" t="s">
        <v>15</v>
      </c>
      <c r="E486" s="196" t="s">
        <v>7</v>
      </c>
      <c r="F486" s="196">
        <f>K10</f>
        <v>6</v>
      </c>
      <c r="G486" s="9">
        <f>K3</f>
        <v>21.08</v>
      </c>
      <c r="H486" s="9">
        <f>G486*F486</f>
        <v>126.47999999999999</v>
      </c>
    </row>
    <row r="487" spans="1:8" ht="29.1" customHeight="1" x14ac:dyDescent="0.25">
      <c r="A487" s="20" t="s">
        <v>10</v>
      </c>
      <c r="B487" s="20">
        <v>92145</v>
      </c>
      <c r="C487" s="20" t="s">
        <v>6</v>
      </c>
      <c r="D487" s="21" t="s">
        <v>18</v>
      </c>
      <c r="E487" s="20" t="s">
        <v>19</v>
      </c>
      <c r="F487" s="20">
        <f>'ANEXO I - Cidades'!D32</f>
        <v>21.35</v>
      </c>
      <c r="G487" s="22">
        <f>K6</f>
        <v>94.26</v>
      </c>
      <c r="H487" s="22">
        <f>G487*F487</f>
        <v>2012.4510000000002</v>
      </c>
    </row>
    <row r="488" spans="1:8" ht="29.1" customHeight="1" x14ac:dyDescent="0.25">
      <c r="A488" s="21" t="s">
        <v>13</v>
      </c>
      <c r="B488" s="20">
        <v>88266</v>
      </c>
      <c r="C488" s="20" t="s">
        <v>6</v>
      </c>
      <c r="D488" s="21" t="s">
        <v>453</v>
      </c>
      <c r="E488" s="20" t="s">
        <v>7</v>
      </c>
      <c r="F488" s="20">
        <f>'ANEXO I - Cidades'!D32</f>
        <v>21.35</v>
      </c>
      <c r="G488" s="193">
        <f>G485</f>
        <v>25.5</v>
      </c>
      <c r="H488" s="22">
        <f>G488*F488</f>
        <v>544.42500000000007</v>
      </c>
    </row>
    <row r="489" spans="1:8" ht="29.1" customHeight="1" x14ac:dyDescent="0.25">
      <c r="A489" s="192" t="s">
        <v>458</v>
      </c>
      <c r="B489" s="191"/>
      <c r="C489" s="191" t="s">
        <v>11</v>
      </c>
      <c r="D489" s="192" t="s">
        <v>407</v>
      </c>
      <c r="E489" s="191" t="s">
        <v>12</v>
      </c>
      <c r="F489" s="191">
        <v>2</v>
      </c>
      <c r="G489" s="193">
        <v>80</v>
      </c>
      <c r="H489" s="22">
        <f>G489*F489</f>
        <v>160</v>
      </c>
    </row>
    <row r="490" spans="1:8" ht="29.1" customHeight="1" x14ac:dyDescent="0.25">
      <c r="A490" s="196"/>
      <c r="B490" s="196"/>
      <c r="C490" s="196"/>
      <c r="D490" s="196"/>
      <c r="E490" s="196"/>
      <c r="F490" s="196"/>
      <c r="G490" s="15" t="s">
        <v>17</v>
      </c>
      <c r="H490" s="14">
        <f>SUM(H485:H489)</f>
        <v>2996.3560000000007</v>
      </c>
    </row>
    <row r="491" spans="1:8" ht="29.1" customHeight="1" x14ac:dyDescent="0.25">
      <c r="A491" s="196"/>
      <c r="B491" s="196"/>
      <c r="C491" s="196"/>
      <c r="D491" s="196"/>
      <c r="E491" s="196"/>
      <c r="F491" s="196"/>
      <c r="G491" s="15"/>
      <c r="H491" s="14"/>
    </row>
    <row r="492" spans="1:8" ht="29.1" customHeight="1" x14ac:dyDescent="0.25">
      <c r="A492" s="3" t="s">
        <v>561</v>
      </c>
      <c r="B492" s="296" t="s">
        <v>542</v>
      </c>
      <c r="C492" s="296"/>
      <c r="D492" s="296"/>
      <c r="E492" s="8"/>
      <c r="F492" s="8"/>
      <c r="G492" s="11"/>
      <c r="H492" s="11"/>
    </row>
    <row r="493" spans="1:8" ht="29.1" customHeight="1" x14ac:dyDescent="0.25">
      <c r="A493" s="5" t="s">
        <v>562</v>
      </c>
      <c r="B493" s="5" t="s">
        <v>1</v>
      </c>
      <c r="C493" s="5" t="s">
        <v>2</v>
      </c>
      <c r="D493" s="5" t="s">
        <v>3</v>
      </c>
      <c r="E493" s="5" t="s">
        <v>4</v>
      </c>
      <c r="F493" s="5" t="s">
        <v>5</v>
      </c>
      <c r="G493" s="12" t="s">
        <v>8</v>
      </c>
      <c r="H493" s="12" t="s">
        <v>9</v>
      </c>
    </row>
    <row r="494" spans="1:8" ht="29.1" customHeight="1" x14ac:dyDescent="0.25">
      <c r="A494" s="6" t="s">
        <v>10</v>
      </c>
      <c r="B494" s="6" t="s">
        <v>563</v>
      </c>
      <c r="C494" s="6" t="s">
        <v>11</v>
      </c>
      <c r="D494" s="7" t="s">
        <v>516</v>
      </c>
      <c r="E494" s="6" t="s">
        <v>12</v>
      </c>
      <c r="F494" s="6">
        <v>1</v>
      </c>
      <c r="G494" s="13"/>
      <c r="H494" s="13"/>
    </row>
    <row r="495" spans="1:8" ht="29.1" customHeight="1" x14ac:dyDescent="0.25">
      <c r="A495" s="195" t="s">
        <v>13</v>
      </c>
      <c r="B495" s="196">
        <v>88266</v>
      </c>
      <c r="C495" s="196" t="s">
        <v>6</v>
      </c>
      <c r="D495" s="196" t="s">
        <v>14</v>
      </c>
      <c r="E495" s="196" t="s">
        <v>7</v>
      </c>
      <c r="F495" s="196">
        <f>K10</f>
        <v>6</v>
      </c>
      <c r="G495" s="9">
        <f>K5</f>
        <v>25.5</v>
      </c>
      <c r="H495" s="9">
        <f>G495*F495</f>
        <v>153</v>
      </c>
    </row>
    <row r="496" spans="1:8" ht="29.1" customHeight="1" x14ac:dyDescent="0.25">
      <c r="A496" s="195" t="s">
        <v>13</v>
      </c>
      <c r="B496" s="196">
        <v>88264</v>
      </c>
      <c r="C496" s="196" t="s">
        <v>6</v>
      </c>
      <c r="D496" s="196" t="s">
        <v>15</v>
      </c>
      <c r="E496" s="196" t="s">
        <v>7</v>
      </c>
      <c r="F496" s="196">
        <f>K10</f>
        <v>6</v>
      </c>
      <c r="G496" s="9">
        <f>K3</f>
        <v>21.08</v>
      </c>
      <c r="H496" s="9">
        <f>G496*F496</f>
        <v>126.47999999999999</v>
      </c>
    </row>
    <row r="497" spans="1:8" ht="29.1" customHeight="1" x14ac:dyDescent="0.25">
      <c r="A497" s="20" t="s">
        <v>10</v>
      </c>
      <c r="B497" s="20">
        <v>92145</v>
      </c>
      <c r="C497" s="20" t="s">
        <v>6</v>
      </c>
      <c r="D497" s="21" t="s">
        <v>18</v>
      </c>
      <c r="E497" s="20" t="s">
        <v>19</v>
      </c>
      <c r="F497" s="20">
        <f>'ANEXO I - Cidades'!D33</f>
        <v>23</v>
      </c>
      <c r="G497" s="22">
        <f>K6</f>
        <v>94.26</v>
      </c>
      <c r="H497" s="22">
        <f>G497*F497</f>
        <v>2167.98</v>
      </c>
    </row>
    <row r="498" spans="1:8" ht="29.1" customHeight="1" x14ac:dyDescent="0.25">
      <c r="A498" s="21" t="s">
        <v>13</v>
      </c>
      <c r="B498" s="20">
        <v>88266</v>
      </c>
      <c r="C498" s="20" t="s">
        <v>6</v>
      </c>
      <c r="D498" s="21" t="s">
        <v>453</v>
      </c>
      <c r="E498" s="20" t="s">
        <v>7</v>
      </c>
      <c r="F498" s="20">
        <f>'ANEXO I - Cidades'!D33</f>
        <v>23</v>
      </c>
      <c r="G498" s="193">
        <f>G495</f>
        <v>25.5</v>
      </c>
      <c r="H498" s="22">
        <f>G498*F498</f>
        <v>586.5</v>
      </c>
    </row>
    <row r="499" spans="1:8" ht="29.1" customHeight="1" x14ac:dyDescent="0.25">
      <c r="A499" s="192" t="s">
        <v>458</v>
      </c>
      <c r="B499" s="191"/>
      <c r="C499" s="191" t="s">
        <v>11</v>
      </c>
      <c r="D499" s="192" t="s">
        <v>407</v>
      </c>
      <c r="E499" s="191" t="s">
        <v>12</v>
      </c>
      <c r="F499" s="191">
        <v>4</v>
      </c>
      <c r="G499" s="193">
        <v>80</v>
      </c>
      <c r="H499" s="22">
        <f>G499*F499</f>
        <v>320</v>
      </c>
    </row>
    <row r="500" spans="1:8" ht="29.1" customHeight="1" x14ac:dyDescent="0.25">
      <c r="A500" s="196"/>
      <c r="B500" s="196"/>
      <c r="C500" s="196"/>
      <c r="D500" s="196"/>
      <c r="E500" s="196"/>
      <c r="F500" s="196"/>
      <c r="G500" s="15" t="s">
        <v>17</v>
      </c>
      <c r="H500" s="14">
        <f>SUM(H495:H499)</f>
        <v>3353.96</v>
      </c>
    </row>
    <row r="502" spans="1:8" s="225" customFormat="1" ht="29.1" customHeight="1" x14ac:dyDescent="0.25">
      <c r="A502" s="3" t="s">
        <v>620</v>
      </c>
      <c r="B502" s="296" t="s">
        <v>619</v>
      </c>
      <c r="C502" s="296"/>
      <c r="D502" s="296"/>
      <c r="E502" s="8"/>
      <c r="F502" s="8"/>
      <c r="G502" s="11"/>
      <c r="H502" s="11"/>
    </row>
    <row r="503" spans="1:8" s="225" customFormat="1" ht="29.1" customHeight="1" x14ac:dyDescent="0.25">
      <c r="A503" s="5" t="s">
        <v>621</v>
      </c>
      <c r="B503" s="5" t="s">
        <v>1</v>
      </c>
      <c r="C503" s="5" t="s">
        <v>2</v>
      </c>
      <c r="D503" s="5" t="s">
        <v>3</v>
      </c>
      <c r="E503" s="5" t="s">
        <v>4</v>
      </c>
      <c r="F503" s="5" t="s">
        <v>5</v>
      </c>
      <c r="G503" s="12" t="s">
        <v>8</v>
      </c>
      <c r="H503" s="12" t="s">
        <v>9</v>
      </c>
    </row>
    <row r="504" spans="1:8" s="225" customFormat="1" ht="29.1" customHeight="1" x14ac:dyDescent="0.25">
      <c r="A504" s="6" t="s">
        <v>10</v>
      </c>
      <c r="B504" s="6" t="s">
        <v>622</v>
      </c>
      <c r="C504" s="6" t="s">
        <v>11</v>
      </c>
      <c r="D504" s="7" t="s">
        <v>516</v>
      </c>
      <c r="E504" s="6" t="s">
        <v>12</v>
      </c>
      <c r="F504" s="6">
        <v>1</v>
      </c>
      <c r="G504" s="13"/>
      <c r="H504" s="13"/>
    </row>
    <row r="505" spans="1:8" s="225" customFormat="1" ht="29.1" customHeight="1" x14ac:dyDescent="0.25">
      <c r="A505" s="223" t="s">
        <v>13</v>
      </c>
      <c r="B505" s="225">
        <v>88266</v>
      </c>
      <c r="C505" s="225" t="s">
        <v>6</v>
      </c>
      <c r="D505" s="225" t="s">
        <v>14</v>
      </c>
      <c r="E505" s="225" t="s">
        <v>7</v>
      </c>
      <c r="F505" s="225">
        <v>6</v>
      </c>
      <c r="G505" s="9">
        <f>K5</f>
        <v>25.5</v>
      </c>
      <c r="H505" s="9">
        <f>G505*F505</f>
        <v>153</v>
      </c>
    </row>
    <row r="506" spans="1:8" s="225" customFormat="1" ht="29.1" customHeight="1" x14ac:dyDescent="0.25">
      <c r="A506" s="223" t="s">
        <v>13</v>
      </c>
      <c r="B506" s="225">
        <v>88264</v>
      </c>
      <c r="C506" s="225" t="s">
        <v>6</v>
      </c>
      <c r="D506" s="225" t="s">
        <v>15</v>
      </c>
      <c r="E506" s="225" t="s">
        <v>7</v>
      </c>
      <c r="F506" s="225">
        <v>6</v>
      </c>
      <c r="G506" s="9">
        <f>K3</f>
        <v>21.08</v>
      </c>
      <c r="H506" s="9">
        <f>G506*F506</f>
        <v>126.47999999999999</v>
      </c>
    </row>
    <row r="507" spans="1:8" s="225" customFormat="1" ht="29.1" customHeight="1" x14ac:dyDescent="0.25">
      <c r="G507" s="15" t="s">
        <v>17</v>
      </c>
      <c r="H507" s="14">
        <f>SUM(H505:H506)</f>
        <v>279.48</v>
      </c>
    </row>
  </sheetData>
  <mergeCells count="66">
    <mergeCell ref="B471:D471"/>
    <mergeCell ref="B482:D482"/>
    <mergeCell ref="B492:D492"/>
    <mergeCell ref="K9:L9"/>
    <mergeCell ref="I9:J9"/>
    <mergeCell ref="I10:J10"/>
    <mergeCell ref="K10:L10"/>
    <mergeCell ref="B417:D417"/>
    <mergeCell ref="B428:D428"/>
    <mergeCell ref="B439:D439"/>
    <mergeCell ref="B449:D449"/>
    <mergeCell ref="B460:D460"/>
    <mergeCell ref="B364:D364"/>
    <mergeCell ref="B375:D375"/>
    <mergeCell ref="B386:D386"/>
    <mergeCell ref="B396:D396"/>
    <mergeCell ref="B406:D406"/>
    <mergeCell ref="B309:D309"/>
    <mergeCell ref="B320:D320"/>
    <mergeCell ref="B331:D331"/>
    <mergeCell ref="B342:D342"/>
    <mergeCell ref="B353:D353"/>
    <mergeCell ref="B200:D200"/>
    <mergeCell ref="B210:D210"/>
    <mergeCell ref="B129:D129"/>
    <mergeCell ref="B139:D139"/>
    <mergeCell ref="B149:D149"/>
    <mergeCell ref="B180:D180"/>
    <mergeCell ref="B190:D190"/>
    <mergeCell ref="I8:J8"/>
    <mergeCell ref="K8:L8"/>
    <mergeCell ref="B76:D76"/>
    <mergeCell ref="B86:D86"/>
    <mergeCell ref="B160:D160"/>
    <mergeCell ref="B230:D230"/>
    <mergeCell ref="B240:D240"/>
    <mergeCell ref="B300:D300"/>
    <mergeCell ref="B15:D15"/>
    <mergeCell ref="B17:D17"/>
    <mergeCell ref="B26:D26"/>
    <mergeCell ref="B36:D36"/>
    <mergeCell ref="B56:D56"/>
    <mergeCell ref="B46:D46"/>
    <mergeCell ref="B258:D258"/>
    <mergeCell ref="B261:D261"/>
    <mergeCell ref="B270:D270"/>
    <mergeCell ref="B280:D280"/>
    <mergeCell ref="B290:D290"/>
    <mergeCell ref="B66:D66"/>
    <mergeCell ref="B170:D170"/>
    <mergeCell ref="B250:D250"/>
    <mergeCell ref="B502:D502"/>
    <mergeCell ref="K298:L298"/>
    <mergeCell ref="K1:L1"/>
    <mergeCell ref="C2:E2"/>
    <mergeCell ref="B4:E4"/>
    <mergeCell ref="F4:H4"/>
    <mergeCell ref="B10:D10"/>
    <mergeCell ref="E7:E8"/>
    <mergeCell ref="A6:C6"/>
    <mergeCell ref="A7:C8"/>
    <mergeCell ref="D7:D8"/>
    <mergeCell ref="B96:D96"/>
    <mergeCell ref="B107:D107"/>
    <mergeCell ref="B118:D118"/>
    <mergeCell ref="B220:D220"/>
  </mergeCells>
  <pageMargins left="0.511811024" right="0.511811024" top="0.78740157499999996" bottom="0.78740157499999996" header="0.31496062000000002" footer="0.31496062000000002"/>
  <pageSetup paperSize="9" scale="54" orientation="portrait" r:id="rId1"/>
  <headerFooter>
    <oddHeader>&amp;C&amp;A&amp;R&amp;P/&amp;N</oddHeader>
  </headerFooter>
  <rowBreaks count="2" manualBreakCount="2">
    <brk id="45" max="7" man="1"/>
    <brk id="27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view="pageBreakPreview" zoomScale="73" zoomScaleNormal="85" zoomScaleSheetLayoutView="73" workbookViewId="0"/>
  </sheetViews>
  <sheetFormatPr defaultRowHeight="15" x14ac:dyDescent="0.25"/>
  <cols>
    <col min="1" max="1" width="9.140625" style="16"/>
    <col min="2" max="2" width="9" style="16" customWidth="1"/>
    <col min="3" max="3" width="57.42578125" style="16" customWidth="1"/>
    <col min="4" max="4" width="12.7109375" style="16" customWidth="1"/>
    <col min="5" max="5" width="2.7109375" style="16" customWidth="1"/>
    <col min="6" max="6" width="15.140625" style="16" customWidth="1"/>
    <col min="7" max="8" width="9.140625" style="16"/>
    <col min="9" max="9" width="16.140625" style="16" customWidth="1"/>
    <col min="10" max="10" width="9.140625" style="16"/>
    <col min="11" max="11" width="0" style="16" hidden="1" customWidth="1"/>
    <col min="12" max="12" width="7.5703125" style="16" hidden="1" customWidth="1"/>
    <col min="13" max="13" width="56.42578125" style="16" hidden="1" customWidth="1"/>
    <col min="14" max="14" width="14.140625" style="16" hidden="1" customWidth="1"/>
    <col min="15" max="15" width="3.7109375" style="16" hidden="1" customWidth="1"/>
    <col min="16" max="16" width="15.140625" style="16" hidden="1" customWidth="1"/>
    <col min="17" max="18" width="9.140625" style="16" hidden="1" customWidth="1"/>
    <col min="19" max="19" width="17.28515625" style="16" hidden="1" customWidth="1"/>
    <col min="20" max="20" width="9.140625" style="16" hidden="1" customWidth="1"/>
    <col min="21" max="16384" width="9.140625" style="16"/>
  </cols>
  <sheetData>
    <row r="1" spans="2:19" ht="30.75" customHeight="1" x14ac:dyDescent="0.25">
      <c r="B1" s="430" t="s">
        <v>358</v>
      </c>
      <c r="C1" s="430"/>
      <c r="D1" s="430"/>
      <c r="E1" s="430"/>
      <c r="F1" s="430"/>
      <c r="G1" s="430"/>
      <c r="H1" s="430"/>
      <c r="I1" s="430"/>
    </row>
    <row r="2" spans="2:19" ht="21" customHeight="1" x14ac:dyDescent="0.25">
      <c r="B2" s="430"/>
      <c r="C2" s="430"/>
      <c r="D2" s="430"/>
      <c r="E2" s="430"/>
      <c r="F2" s="430"/>
      <c r="G2" s="430"/>
      <c r="H2" s="430"/>
      <c r="I2" s="430"/>
    </row>
    <row r="3" spans="2:19" ht="6.75" customHeight="1" thickBot="1" x14ac:dyDescent="0.3"/>
    <row r="4" spans="2:19" ht="15.75" customHeight="1" thickTop="1" x14ac:dyDescent="0.25">
      <c r="B4" s="387" t="s">
        <v>216</v>
      </c>
      <c r="C4" s="388"/>
      <c r="D4" s="388"/>
      <c r="E4" s="388"/>
      <c r="F4" s="389"/>
      <c r="G4" s="108"/>
      <c r="H4" s="393"/>
      <c r="I4" s="394"/>
      <c r="L4" s="387" t="s">
        <v>348</v>
      </c>
      <c r="M4" s="388"/>
      <c r="N4" s="388"/>
      <c r="O4" s="388"/>
      <c r="P4" s="389"/>
      <c r="Q4" s="108"/>
      <c r="R4" s="393"/>
      <c r="S4" s="394"/>
    </row>
    <row r="5" spans="2:19" ht="15.75" thickBot="1" x14ac:dyDescent="0.3">
      <c r="B5" s="390"/>
      <c r="C5" s="391"/>
      <c r="D5" s="391"/>
      <c r="E5" s="391"/>
      <c r="F5" s="392"/>
      <c r="G5" s="107"/>
      <c r="H5" s="395"/>
      <c r="I5" s="396"/>
      <c r="L5" s="390"/>
      <c r="M5" s="391"/>
      <c r="N5" s="391"/>
      <c r="O5" s="391"/>
      <c r="P5" s="392"/>
      <c r="Q5" s="107"/>
      <c r="R5" s="395"/>
      <c r="S5" s="396"/>
    </row>
    <row r="6" spans="2:19" ht="15.75" thickBot="1" x14ac:dyDescent="0.3">
      <c r="B6" s="106"/>
      <c r="C6" s="105"/>
      <c r="D6" s="105"/>
      <c r="E6" s="105"/>
      <c r="F6" s="104"/>
      <c r="G6" s="103"/>
      <c r="H6" s="395"/>
      <c r="I6" s="396"/>
      <c r="L6" s="106"/>
      <c r="M6" s="105"/>
      <c r="N6" s="105"/>
      <c r="O6" s="105"/>
      <c r="P6" s="104"/>
      <c r="Q6" s="103"/>
      <c r="R6" s="395"/>
      <c r="S6" s="396"/>
    </row>
    <row r="7" spans="2:19" ht="40.5" customHeight="1" thickBot="1" x14ac:dyDescent="0.3">
      <c r="B7" s="399" t="s">
        <v>215</v>
      </c>
      <c r="C7" s="400"/>
      <c r="D7" s="401" t="s">
        <v>214</v>
      </c>
      <c r="E7" s="402"/>
      <c r="F7" s="100" t="s">
        <v>211</v>
      </c>
      <c r="G7" s="99"/>
      <c r="H7" s="395"/>
      <c r="I7" s="396"/>
      <c r="L7" s="399" t="s">
        <v>215</v>
      </c>
      <c r="M7" s="400"/>
      <c r="N7" s="401" t="s">
        <v>214</v>
      </c>
      <c r="O7" s="402"/>
      <c r="P7" s="100" t="s">
        <v>211</v>
      </c>
      <c r="Q7" s="99"/>
      <c r="R7" s="395"/>
      <c r="S7" s="396"/>
    </row>
    <row r="8" spans="2:19" ht="16.5" customHeight="1" thickBot="1" x14ac:dyDescent="0.3">
      <c r="B8" s="102" t="s">
        <v>213</v>
      </c>
      <c r="C8" s="101"/>
      <c r="D8" s="401" t="s">
        <v>212</v>
      </c>
      <c r="E8" s="402"/>
      <c r="F8" s="100" t="s">
        <v>211</v>
      </c>
      <c r="G8" s="99"/>
      <c r="H8" s="397"/>
      <c r="I8" s="398"/>
      <c r="L8" s="102" t="s">
        <v>213</v>
      </c>
      <c r="M8" s="101"/>
      <c r="N8" s="401" t="s">
        <v>212</v>
      </c>
      <c r="O8" s="402"/>
      <c r="P8" s="100" t="s">
        <v>211</v>
      </c>
      <c r="Q8" s="99"/>
      <c r="R8" s="397"/>
      <c r="S8" s="398"/>
    </row>
    <row r="9" spans="2:19" ht="16.5" customHeight="1" thickBot="1" x14ac:dyDescent="0.3">
      <c r="B9" s="403"/>
      <c r="C9" s="404"/>
      <c r="D9" s="404"/>
      <c r="E9" s="404"/>
      <c r="F9" s="404"/>
      <c r="G9" s="404"/>
      <c r="H9" s="404"/>
      <c r="I9" s="405"/>
      <c r="L9" s="403"/>
      <c r="M9" s="404"/>
      <c r="N9" s="404"/>
      <c r="O9" s="404"/>
      <c r="P9" s="404"/>
      <c r="Q9" s="404"/>
      <c r="R9" s="404"/>
      <c r="S9" s="405"/>
    </row>
    <row r="10" spans="2:19" ht="15.75" thickBot="1" x14ac:dyDescent="0.3">
      <c r="B10" s="406" t="s">
        <v>210</v>
      </c>
      <c r="C10" s="407"/>
      <c r="D10" s="407"/>
      <c r="E10" s="407"/>
      <c r="F10" s="407"/>
      <c r="G10" s="407"/>
      <c r="H10" s="407"/>
      <c r="I10" s="408"/>
      <c r="L10" s="406" t="s">
        <v>210</v>
      </c>
      <c r="M10" s="407"/>
      <c r="N10" s="407"/>
      <c r="O10" s="407"/>
      <c r="P10" s="407"/>
      <c r="Q10" s="407"/>
      <c r="R10" s="407"/>
      <c r="S10" s="408"/>
    </row>
    <row r="11" spans="2:19" ht="16.5" customHeight="1" thickBot="1" x14ac:dyDescent="0.3">
      <c r="B11" s="98"/>
      <c r="C11" s="97"/>
      <c r="D11" s="97"/>
      <c r="E11" s="97"/>
      <c r="F11" s="97"/>
      <c r="G11" s="53"/>
      <c r="H11" s="53"/>
      <c r="I11" s="52"/>
      <c r="L11" s="98"/>
      <c r="M11" s="97"/>
      <c r="N11" s="97"/>
      <c r="O11" s="97"/>
      <c r="P11" s="97"/>
      <c r="Q11" s="53"/>
      <c r="R11" s="53"/>
      <c r="S11" s="52"/>
    </row>
    <row r="12" spans="2:19" ht="15.75" customHeight="1" thickBot="1" x14ac:dyDescent="0.3">
      <c r="B12" s="406" t="s">
        <v>209</v>
      </c>
      <c r="C12" s="407"/>
      <c r="D12" s="409"/>
      <c r="E12" s="97"/>
      <c r="F12" s="410" t="s">
        <v>208</v>
      </c>
      <c r="G12" s="411"/>
      <c r="H12" s="412"/>
      <c r="I12" s="413"/>
      <c r="L12" s="406" t="s">
        <v>209</v>
      </c>
      <c r="M12" s="407"/>
      <c r="N12" s="409"/>
      <c r="O12" s="97"/>
      <c r="P12" s="410" t="s">
        <v>208</v>
      </c>
      <c r="Q12" s="411"/>
      <c r="R12" s="412"/>
      <c r="S12" s="413"/>
    </row>
    <row r="13" spans="2:19" ht="36.75" customHeight="1" x14ac:dyDescent="0.25">
      <c r="B13" s="418" t="s">
        <v>31</v>
      </c>
      <c r="C13" s="420" t="s">
        <v>207</v>
      </c>
      <c r="D13" s="422" t="s">
        <v>206</v>
      </c>
      <c r="E13" s="96"/>
      <c r="F13" s="414"/>
      <c r="G13" s="415"/>
      <c r="H13" s="416"/>
      <c r="I13" s="417"/>
      <c r="L13" s="418" t="s">
        <v>31</v>
      </c>
      <c r="M13" s="420" t="s">
        <v>207</v>
      </c>
      <c r="N13" s="422" t="s">
        <v>347</v>
      </c>
      <c r="O13" s="96"/>
      <c r="P13" s="414"/>
      <c r="Q13" s="415"/>
      <c r="R13" s="416"/>
      <c r="S13" s="417"/>
    </row>
    <row r="14" spans="2:19" ht="15.75" thickBot="1" x14ac:dyDescent="0.3">
      <c r="B14" s="419"/>
      <c r="C14" s="421"/>
      <c r="D14" s="423"/>
      <c r="E14" s="96"/>
      <c r="F14" s="95" t="s">
        <v>205</v>
      </c>
      <c r="G14" s="424" t="s">
        <v>169</v>
      </c>
      <c r="H14" s="425"/>
      <c r="I14" s="94" t="s">
        <v>204</v>
      </c>
      <c r="L14" s="419"/>
      <c r="M14" s="421"/>
      <c r="N14" s="423"/>
      <c r="O14" s="96"/>
      <c r="P14" s="95" t="s">
        <v>205</v>
      </c>
      <c r="Q14" s="424" t="s">
        <v>169</v>
      </c>
      <c r="R14" s="425"/>
      <c r="S14" s="94" t="s">
        <v>204</v>
      </c>
    </row>
    <row r="15" spans="2:19" ht="15.75" thickBot="1" x14ac:dyDescent="0.3">
      <c r="B15" s="426"/>
      <c r="C15" s="427"/>
      <c r="D15" s="427"/>
      <c r="E15" s="92"/>
      <c r="F15" s="92"/>
      <c r="G15" s="53"/>
      <c r="H15" s="53"/>
      <c r="I15" s="52"/>
      <c r="L15" s="426"/>
      <c r="M15" s="427"/>
      <c r="N15" s="427"/>
      <c r="O15" s="93"/>
      <c r="P15" s="93"/>
      <c r="Q15" s="53"/>
      <c r="R15" s="53"/>
      <c r="S15" s="52"/>
    </row>
    <row r="16" spans="2:19" ht="15" customHeight="1" x14ac:dyDescent="0.25">
      <c r="B16" s="80" t="s">
        <v>203</v>
      </c>
      <c r="C16" s="376" t="s">
        <v>202</v>
      </c>
      <c r="D16" s="377"/>
      <c r="E16" s="79"/>
      <c r="F16" s="91"/>
      <c r="G16" s="383"/>
      <c r="H16" s="384"/>
      <c r="I16" s="90"/>
      <c r="L16" s="80" t="s">
        <v>203</v>
      </c>
      <c r="M16" s="376" t="s">
        <v>202</v>
      </c>
      <c r="N16" s="377"/>
      <c r="O16" s="79"/>
      <c r="P16" s="91"/>
      <c r="Q16" s="383"/>
      <c r="R16" s="384"/>
      <c r="S16" s="90"/>
    </row>
    <row r="17" spans="2:19" ht="24.75" customHeight="1" x14ac:dyDescent="0.25">
      <c r="B17" s="78" t="s">
        <v>201</v>
      </c>
      <c r="C17" s="77" t="s">
        <v>200</v>
      </c>
      <c r="D17" s="76">
        <v>8.0000000000000002E-3</v>
      </c>
      <c r="E17" s="68"/>
      <c r="F17" s="86">
        <v>8.0000000000000002E-3</v>
      </c>
      <c r="G17" s="370">
        <v>8.0000000000000002E-3</v>
      </c>
      <c r="H17" s="371"/>
      <c r="I17" s="85">
        <v>0.01</v>
      </c>
      <c r="L17" s="78" t="s">
        <v>201</v>
      </c>
      <c r="M17" s="77" t="s">
        <v>200</v>
      </c>
      <c r="N17" s="76">
        <v>3.0000000000000001E-3</v>
      </c>
      <c r="O17" s="68"/>
      <c r="P17" s="138">
        <v>3.0000000000000001E-3</v>
      </c>
      <c r="Q17" s="385">
        <v>4.7999999999999996E-3</v>
      </c>
      <c r="R17" s="386"/>
      <c r="S17" s="139">
        <v>8.2000000000000007E-3</v>
      </c>
    </row>
    <row r="18" spans="2:19" ht="23.25" customHeight="1" x14ac:dyDescent="0.25">
      <c r="B18" s="78" t="s">
        <v>199</v>
      </c>
      <c r="C18" s="77" t="s">
        <v>198</v>
      </c>
      <c r="D18" s="76">
        <v>1.2699999999999999E-2</v>
      </c>
      <c r="E18" s="68"/>
      <c r="F18" s="86">
        <v>9.7000000000000003E-3</v>
      </c>
      <c r="G18" s="370">
        <v>1.2699999999999999E-2</v>
      </c>
      <c r="H18" s="371"/>
      <c r="I18" s="85">
        <v>1.2699999999999999E-2</v>
      </c>
      <c r="L18" s="78" t="s">
        <v>199</v>
      </c>
      <c r="M18" s="77" t="s">
        <v>198</v>
      </c>
      <c r="N18" s="76">
        <v>5.5999999999999999E-3</v>
      </c>
      <c r="O18" s="68"/>
      <c r="P18" s="138">
        <v>5.5999999999999999E-3</v>
      </c>
      <c r="Q18" s="385">
        <v>8.5000000000000006E-3</v>
      </c>
      <c r="R18" s="386"/>
      <c r="S18" s="139">
        <v>8.8999999999999999E-3</v>
      </c>
    </row>
    <row r="19" spans="2:19" ht="24" customHeight="1" x14ac:dyDescent="0.25">
      <c r="B19" s="78" t="s">
        <v>197</v>
      </c>
      <c r="C19" s="77" t="s">
        <v>196</v>
      </c>
      <c r="D19" s="76">
        <v>1.23E-2</v>
      </c>
      <c r="E19" s="68"/>
      <c r="F19" s="86">
        <v>5.8999999999999999E-3</v>
      </c>
      <c r="G19" s="370">
        <v>1.23E-2</v>
      </c>
      <c r="H19" s="371"/>
      <c r="I19" s="85">
        <v>1.3899999999999999E-2</v>
      </c>
      <c r="L19" s="78" t="s">
        <v>197</v>
      </c>
      <c r="M19" s="77" t="s">
        <v>196</v>
      </c>
      <c r="N19" s="76">
        <v>8.5000000000000006E-3</v>
      </c>
      <c r="O19" s="68"/>
      <c r="P19" s="138">
        <v>8.5000000000000006E-3</v>
      </c>
      <c r="Q19" s="385">
        <v>8.5000000000000006E-3</v>
      </c>
      <c r="R19" s="386"/>
      <c r="S19" s="139">
        <v>1.11E-2</v>
      </c>
    </row>
    <row r="20" spans="2:19" ht="15.75" customHeight="1" x14ac:dyDescent="0.25">
      <c r="B20" s="78" t="s">
        <v>195</v>
      </c>
      <c r="C20" s="77" t="s">
        <v>194</v>
      </c>
      <c r="D20" s="76">
        <v>0.04</v>
      </c>
      <c r="E20" s="68"/>
      <c r="F20" s="86">
        <v>0.03</v>
      </c>
      <c r="G20" s="370">
        <v>0.04</v>
      </c>
      <c r="H20" s="371"/>
      <c r="I20" s="85">
        <v>5.5E-2</v>
      </c>
      <c r="L20" s="78" t="s">
        <v>195</v>
      </c>
      <c r="M20" s="77" t="s">
        <v>194</v>
      </c>
      <c r="N20" s="76">
        <v>1.4999999999999999E-2</v>
      </c>
      <c r="O20" s="68"/>
      <c r="P20" s="138">
        <v>1.4999999999999999E-2</v>
      </c>
      <c r="Q20" s="385">
        <v>3.4500000000000003E-2</v>
      </c>
      <c r="R20" s="386"/>
      <c r="S20" s="139">
        <v>4.4900000000000002E-2</v>
      </c>
    </row>
    <row r="21" spans="2:19" ht="15.75" thickBot="1" x14ac:dyDescent="0.3">
      <c r="B21" s="333" t="s">
        <v>193</v>
      </c>
      <c r="C21" s="334"/>
      <c r="D21" s="66">
        <f>SUM(D17:D20)</f>
        <v>7.3000000000000009E-2</v>
      </c>
      <c r="E21" s="65"/>
      <c r="F21" s="84"/>
      <c r="G21" s="372"/>
      <c r="H21" s="373"/>
      <c r="I21" s="83"/>
      <c r="L21" s="333" t="s">
        <v>193</v>
      </c>
      <c r="M21" s="334"/>
      <c r="N21" s="66">
        <f>SUM(N17:N20)</f>
        <v>3.2100000000000004E-2</v>
      </c>
      <c r="O21" s="65"/>
      <c r="P21" s="84"/>
      <c r="Q21" s="372"/>
      <c r="R21" s="373"/>
      <c r="S21" s="83"/>
    </row>
    <row r="22" spans="2:19" ht="15.75" thickBot="1" x14ac:dyDescent="0.3">
      <c r="B22" s="374"/>
      <c r="C22" s="375"/>
      <c r="D22" s="375"/>
      <c r="E22" s="81"/>
      <c r="F22" s="68"/>
      <c r="G22" s="68"/>
      <c r="H22" s="68"/>
      <c r="I22" s="67"/>
      <c r="L22" s="374"/>
      <c r="M22" s="375"/>
      <c r="N22" s="375"/>
      <c r="O22" s="82"/>
      <c r="P22" s="68"/>
      <c r="Q22" s="68"/>
      <c r="R22" s="68"/>
      <c r="S22" s="67"/>
    </row>
    <row r="23" spans="2:19" ht="15" customHeight="1" x14ac:dyDescent="0.25">
      <c r="B23" s="80" t="s">
        <v>192</v>
      </c>
      <c r="C23" s="376" t="s">
        <v>191</v>
      </c>
      <c r="D23" s="377"/>
      <c r="E23" s="79"/>
      <c r="F23" s="89"/>
      <c r="G23" s="381"/>
      <c r="H23" s="382"/>
      <c r="I23" s="88"/>
      <c r="L23" s="80" t="s">
        <v>192</v>
      </c>
      <c r="M23" s="376" t="s">
        <v>191</v>
      </c>
      <c r="N23" s="377"/>
      <c r="O23" s="79"/>
      <c r="P23" s="89"/>
      <c r="Q23" s="381"/>
      <c r="R23" s="382"/>
      <c r="S23" s="88"/>
    </row>
    <row r="24" spans="2:19" x14ac:dyDescent="0.25">
      <c r="B24" s="78" t="s">
        <v>190</v>
      </c>
      <c r="C24" s="77" t="s">
        <v>189</v>
      </c>
      <c r="D24" s="87">
        <v>7.0000000000000007E-2</v>
      </c>
      <c r="E24" s="68"/>
      <c r="F24" s="86">
        <v>6.1600000000000002E-2</v>
      </c>
      <c r="G24" s="370">
        <v>7.3999999999999996E-2</v>
      </c>
      <c r="H24" s="371"/>
      <c r="I24" s="85">
        <v>8.9599999999999999E-2</v>
      </c>
      <c r="L24" s="78" t="s">
        <v>190</v>
      </c>
      <c r="M24" s="77" t="s">
        <v>189</v>
      </c>
      <c r="N24" s="87">
        <v>3.5000000000000003E-2</v>
      </c>
      <c r="O24" s="68"/>
      <c r="P24" s="86">
        <v>3.5000000000000003E-2</v>
      </c>
      <c r="Q24" s="370">
        <v>5.11E-2</v>
      </c>
      <c r="R24" s="371"/>
      <c r="S24" s="85">
        <v>6.2199999999999998E-2</v>
      </c>
    </row>
    <row r="25" spans="2:19" ht="15.75" thickBot="1" x14ac:dyDescent="0.3">
      <c r="B25" s="333" t="s">
        <v>188</v>
      </c>
      <c r="C25" s="334"/>
      <c r="D25" s="66">
        <f>SUM(D24)</f>
        <v>7.0000000000000007E-2</v>
      </c>
      <c r="E25" s="65"/>
      <c r="F25" s="84"/>
      <c r="G25" s="372"/>
      <c r="H25" s="373"/>
      <c r="I25" s="83"/>
      <c r="L25" s="333" t="s">
        <v>188</v>
      </c>
      <c r="M25" s="334"/>
      <c r="N25" s="66">
        <f>SUM(N24)</f>
        <v>3.5000000000000003E-2</v>
      </c>
      <c r="O25" s="65"/>
      <c r="P25" s="84"/>
      <c r="Q25" s="372"/>
      <c r="R25" s="373"/>
      <c r="S25" s="83"/>
    </row>
    <row r="26" spans="2:19" ht="15.75" thickBot="1" x14ac:dyDescent="0.3">
      <c r="B26" s="374"/>
      <c r="C26" s="375"/>
      <c r="D26" s="375"/>
      <c r="E26" s="81"/>
      <c r="F26" s="68"/>
      <c r="G26" s="68"/>
      <c r="H26" s="68"/>
      <c r="I26" s="67"/>
      <c r="L26" s="374"/>
      <c r="M26" s="375"/>
      <c r="N26" s="375"/>
      <c r="O26" s="82"/>
      <c r="P26" s="68"/>
      <c r="Q26" s="68"/>
      <c r="R26" s="68"/>
      <c r="S26" s="67"/>
    </row>
    <row r="27" spans="2:19" ht="15" customHeight="1" x14ac:dyDescent="0.25">
      <c r="B27" s="80" t="s">
        <v>187</v>
      </c>
      <c r="C27" s="376" t="s">
        <v>186</v>
      </c>
      <c r="D27" s="377"/>
      <c r="E27" s="79"/>
      <c r="F27" s="378" t="s">
        <v>185</v>
      </c>
      <c r="G27" s="379"/>
      <c r="H27" s="379"/>
      <c r="I27" s="380"/>
      <c r="L27" s="80" t="s">
        <v>187</v>
      </c>
      <c r="M27" s="376" t="s">
        <v>186</v>
      </c>
      <c r="N27" s="377"/>
      <c r="O27" s="79"/>
      <c r="P27" s="378" t="s">
        <v>185</v>
      </c>
      <c r="Q27" s="379"/>
      <c r="R27" s="379"/>
      <c r="S27" s="380"/>
    </row>
    <row r="28" spans="2:19" ht="15" customHeight="1" x14ac:dyDescent="0.25">
      <c r="B28" s="78" t="s">
        <v>184</v>
      </c>
      <c r="C28" s="77" t="s">
        <v>183</v>
      </c>
      <c r="D28" s="76">
        <v>6.4999999999999997E-3</v>
      </c>
      <c r="E28" s="68"/>
      <c r="F28" s="356" t="s">
        <v>182</v>
      </c>
      <c r="G28" s="358" t="s">
        <v>181</v>
      </c>
      <c r="H28" s="358"/>
      <c r="I28" s="360" t="s">
        <v>180</v>
      </c>
      <c r="L28" s="78" t="s">
        <v>184</v>
      </c>
      <c r="M28" s="77" t="s">
        <v>183</v>
      </c>
      <c r="N28" s="76">
        <v>6.4999999999999997E-3</v>
      </c>
      <c r="O28" s="68"/>
      <c r="P28" s="356" t="s">
        <v>182</v>
      </c>
      <c r="Q28" s="358" t="s">
        <v>181</v>
      </c>
      <c r="R28" s="358"/>
      <c r="S28" s="360" t="s">
        <v>180</v>
      </c>
    </row>
    <row r="29" spans="2:19" ht="15.75" thickBot="1" x14ac:dyDescent="0.3">
      <c r="B29" s="78" t="s">
        <v>179</v>
      </c>
      <c r="C29" s="77" t="s">
        <v>178</v>
      </c>
      <c r="D29" s="76">
        <v>0.03</v>
      </c>
      <c r="E29" s="68"/>
      <c r="F29" s="357"/>
      <c r="G29" s="359"/>
      <c r="H29" s="359"/>
      <c r="I29" s="361"/>
      <c r="L29" s="78" t="s">
        <v>179</v>
      </c>
      <c r="M29" s="77" t="s">
        <v>178</v>
      </c>
      <c r="N29" s="76">
        <v>0.03</v>
      </c>
      <c r="O29" s="68"/>
      <c r="P29" s="357"/>
      <c r="Q29" s="359"/>
      <c r="R29" s="359"/>
      <c r="S29" s="361"/>
    </row>
    <row r="30" spans="2:19" ht="15.75" thickBot="1" x14ac:dyDescent="0.3">
      <c r="B30" s="362" t="s">
        <v>177</v>
      </c>
      <c r="C30" s="364" t="s">
        <v>176</v>
      </c>
      <c r="D30" s="366">
        <v>0.02</v>
      </c>
      <c r="E30" s="68"/>
      <c r="F30" s="74"/>
      <c r="G30" s="68"/>
      <c r="H30" s="68"/>
      <c r="I30" s="67"/>
      <c r="L30" s="362" t="s">
        <v>177</v>
      </c>
      <c r="M30" s="364" t="s">
        <v>176</v>
      </c>
      <c r="N30" s="366">
        <f>S31</f>
        <v>0</v>
      </c>
      <c r="O30" s="68"/>
      <c r="P30" s="74"/>
      <c r="Q30" s="68"/>
      <c r="R30" s="68"/>
      <c r="S30" s="67"/>
    </row>
    <row r="31" spans="2:19" ht="15.75" thickBot="1" x14ac:dyDescent="0.3">
      <c r="B31" s="363"/>
      <c r="C31" s="365"/>
      <c r="D31" s="367"/>
      <c r="E31" s="68"/>
      <c r="F31" s="73">
        <v>0.05</v>
      </c>
      <c r="G31" s="368">
        <v>0.4</v>
      </c>
      <c r="H31" s="369"/>
      <c r="I31" s="72">
        <f>F31*G31</f>
        <v>2.0000000000000004E-2</v>
      </c>
      <c r="L31" s="363"/>
      <c r="M31" s="365"/>
      <c r="N31" s="367"/>
      <c r="O31" s="68"/>
      <c r="P31" s="73">
        <v>0.05</v>
      </c>
      <c r="Q31" s="368">
        <v>0</v>
      </c>
      <c r="R31" s="369"/>
      <c r="S31" s="72">
        <f>P31*Q31</f>
        <v>0</v>
      </c>
    </row>
    <row r="32" spans="2:19" ht="15.75" thickBot="1" x14ac:dyDescent="0.3">
      <c r="B32" s="71" t="s">
        <v>175</v>
      </c>
      <c r="C32" s="70" t="s">
        <v>353</v>
      </c>
      <c r="D32" s="69">
        <v>4.4999999999999998E-2</v>
      </c>
      <c r="E32" s="68"/>
      <c r="F32" s="68"/>
      <c r="G32" s="324"/>
      <c r="H32" s="324"/>
      <c r="I32" s="67"/>
      <c r="L32" s="75" t="s">
        <v>175</v>
      </c>
      <c r="M32" s="70" t="s">
        <v>353</v>
      </c>
      <c r="N32" s="69">
        <v>0</v>
      </c>
      <c r="O32" s="68"/>
      <c r="P32" s="68"/>
      <c r="Q32" s="324"/>
      <c r="R32" s="324"/>
      <c r="S32" s="67"/>
    </row>
    <row r="33" spans="2:19" ht="15.75" customHeight="1" thickBot="1" x14ac:dyDescent="0.3">
      <c r="B33" s="333" t="s">
        <v>174</v>
      </c>
      <c r="C33" s="334"/>
      <c r="D33" s="66">
        <f>SUM(D28:D32)</f>
        <v>0.10149999999999999</v>
      </c>
      <c r="E33" s="65"/>
      <c r="F33" s="335" t="s">
        <v>173</v>
      </c>
      <c r="G33" s="336"/>
      <c r="H33" s="336"/>
      <c r="I33" s="337"/>
      <c r="L33" s="333" t="s">
        <v>174</v>
      </c>
      <c r="M33" s="334"/>
      <c r="N33" s="66">
        <f>SUM(N28:N32)</f>
        <v>3.6499999999999998E-2</v>
      </c>
      <c r="O33" s="65"/>
      <c r="P33" s="335" t="s">
        <v>173</v>
      </c>
      <c r="Q33" s="336"/>
      <c r="R33" s="336"/>
      <c r="S33" s="337"/>
    </row>
    <row r="34" spans="2:19" x14ac:dyDescent="0.25">
      <c r="B34" s="344"/>
      <c r="C34" s="345"/>
      <c r="D34" s="345"/>
      <c r="E34" s="60"/>
      <c r="F34" s="338"/>
      <c r="G34" s="339"/>
      <c r="H34" s="339"/>
      <c r="I34" s="340"/>
      <c r="L34" s="344"/>
      <c r="M34" s="345"/>
      <c r="N34" s="345"/>
      <c r="O34" s="63"/>
      <c r="P34" s="338"/>
      <c r="Q34" s="339"/>
      <c r="R34" s="339"/>
      <c r="S34" s="340"/>
    </row>
    <row r="35" spans="2:19" ht="15" customHeight="1" x14ac:dyDescent="0.25">
      <c r="B35" s="346" t="s">
        <v>172</v>
      </c>
      <c r="C35" s="347"/>
      <c r="D35" s="347"/>
      <c r="E35" s="62"/>
      <c r="F35" s="338"/>
      <c r="G35" s="339"/>
      <c r="H35" s="339"/>
      <c r="I35" s="340"/>
      <c r="L35" s="346" t="s">
        <v>172</v>
      </c>
      <c r="M35" s="347"/>
      <c r="N35" s="347"/>
      <c r="O35" s="62"/>
      <c r="P35" s="338"/>
      <c r="Q35" s="339"/>
      <c r="R35" s="339"/>
      <c r="S35" s="340"/>
    </row>
    <row r="36" spans="2:19" ht="15.75" thickBot="1" x14ac:dyDescent="0.3">
      <c r="B36" s="61"/>
      <c r="C36" s="60"/>
      <c r="D36" s="60"/>
      <c r="E36" s="60"/>
      <c r="F36" s="338"/>
      <c r="G36" s="339"/>
      <c r="H36" s="339"/>
      <c r="I36" s="340"/>
      <c r="L36" s="64"/>
      <c r="M36" s="63"/>
      <c r="N36" s="63"/>
      <c r="O36" s="63"/>
      <c r="P36" s="338"/>
      <c r="Q36" s="339"/>
      <c r="R36" s="339"/>
      <c r="S36" s="340"/>
    </row>
    <row r="37" spans="2:19" ht="15.75" thickBot="1" x14ac:dyDescent="0.3">
      <c r="B37" s="348" t="s">
        <v>171</v>
      </c>
      <c r="C37" s="349"/>
      <c r="D37" s="350"/>
      <c r="E37" s="59"/>
      <c r="F37" s="341"/>
      <c r="G37" s="342"/>
      <c r="H37" s="342"/>
      <c r="I37" s="343"/>
      <c r="L37" s="348" t="s">
        <v>171</v>
      </c>
      <c r="M37" s="349"/>
      <c r="N37" s="350"/>
      <c r="O37" s="59"/>
      <c r="P37" s="341"/>
      <c r="Q37" s="342"/>
      <c r="R37" s="342"/>
      <c r="S37" s="343"/>
    </row>
    <row r="38" spans="2:19" ht="15.75" thickBot="1" x14ac:dyDescent="0.3">
      <c r="B38" s="351"/>
      <c r="C38" s="352"/>
      <c r="D38" s="353"/>
      <c r="E38" s="59"/>
      <c r="F38" s="58" t="s">
        <v>170</v>
      </c>
      <c r="G38" s="354" t="s">
        <v>169</v>
      </c>
      <c r="H38" s="355"/>
      <c r="I38" s="57" t="s">
        <v>168</v>
      </c>
      <c r="L38" s="351"/>
      <c r="M38" s="352"/>
      <c r="N38" s="353"/>
      <c r="O38" s="59"/>
      <c r="P38" s="58" t="s">
        <v>170</v>
      </c>
      <c r="Q38" s="354" t="s">
        <v>169</v>
      </c>
      <c r="R38" s="355"/>
      <c r="S38" s="57" t="s">
        <v>168</v>
      </c>
    </row>
    <row r="39" spans="2:19" ht="15.75" thickBot="1" x14ac:dyDescent="0.3">
      <c r="B39" s="56"/>
      <c r="C39" s="55"/>
      <c r="D39" s="54"/>
      <c r="E39" s="54"/>
      <c r="F39" s="54"/>
      <c r="G39" s="53"/>
      <c r="H39" s="53"/>
      <c r="I39" s="52"/>
      <c r="L39" s="56"/>
      <c r="M39" s="55"/>
      <c r="N39" s="141"/>
      <c r="O39" s="54"/>
      <c r="P39" s="54"/>
      <c r="Q39" s="53"/>
      <c r="R39" s="53"/>
      <c r="S39" s="52"/>
    </row>
    <row r="40" spans="2:19" ht="15.75" thickBot="1" x14ac:dyDescent="0.3">
      <c r="B40" s="325" t="s">
        <v>167</v>
      </c>
      <c r="C40" s="326"/>
      <c r="D40" s="428">
        <f>(((1+D20+D17+D18)*(1+D19)*(1+D25))/(1-D33))-1</f>
        <v>0.27869657506956047</v>
      </c>
      <c r="E40" s="51"/>
      <c r="F40" s="50">
        <v>0.2034</v>
      </c>
      <c r="G40" s="331">
        <v>0.22120000000000001</v>
      </c>
      <c r="H40" s="332"/>
      <c r="I40" s="49">
        <v>0.25</v>
      </c>
      <c r="L40" s="325" t="s">
        <v>167</v>
      </c>
      <c r="M40" s="326"/>
      <c r="N40" s="329">
        <f>(((1+N20+N17+N18)*(1+N19)*(1+N25))/(1-N33))-1</f>
        <v>0.10890619719771633</v>
      </c>
      <c r="O40" s="51"/>
      <c r="P40" s="50">
        <v>0.2034</v>
      </c>
      <c r="Q40" s="331">
        <v>0.22120000000000001</v>
      </c>
      <c r="R40" s="332"/>
      <c r="S40" s="49">
        <v>0.25</v>
      </c>
    </row>
    <row r="41" spans="2:19" ht="15.75" thickBot="1" x14ac:dyDescent="0.3">
      <c r="B41" s="327"/>
      <c r="C41" s="328"/>
      <c r="D41" s="429"/>
      <c r="E41" s="48"/>
      <c r="F41" s="48"/>
      <c r="G41" s="47"/>
      <c r="H41" s="47"/>
      <c r="I41" s="46"/>
      <c r="L41" s="327"/>
      <c r="M41" s="328"/>
      <c r="N41" s="330"/>
      <c r="O41" s="48"/>
      <c r="P41" s="48"/>
      <c r="Q41" s="47"/>
      <c r="R41" s="47"/>
      <c r="S41" s="46"/>
    </row>
    <row r="42" spans="2:19" ht="15.75" thickTop="1" x14ac:dyDescent="0.25">
      <c r="N42" s="137"/>
    </row>
    <row r="43" spans="2:19" x14ac:dyDescent="0.25">
      <c r="N43" s="137"/>
    </row>
    <row r="48" spans="2:19" x14ac:dyDescent="0.25">
      <c r="M48" s="140"/>
    </row>
  </sheetData>
  <mergeCells count="97">
    <mergeCell ref="B1:I2"/>
    <mergeCell ref="B4:F5"/>
    <mergeCell ref="H4:I8"/>
    <mergeCell ref="B7:C7"/>
    <mergeCell ref="D7:E7"/>
    <mergeCell ref="D8:E8"/>
    <mergeCell ref="B22:D22"/>
    <mergeCell ref="C23:D23"/>
    <mergeCell ref="C13:C14"/>
    <mergeCell ref="D13:D14"/>
    <mergeCell ref="G14:H14"/>
    <mergeCell ref="B15:D15"/>
    <mergeCell ref="C16:D16"/>
    <mergeCell ref="G23:H23"/>
    <mergeCell ref="G17:H17"/>
    <mergeCell ref="G16:H16"/>
    <mergeCell ref="G18:H18"/>
    <mergeCell ref="G19:H19"/>
    <mergeCell ref="G20:H20"/>
    <mergeCell ref="B21:C21"/>
    <mergeCell ref="G21:H21"/>
    <mergeCell ref="B9:I9"/>
    <mergeCell ref="B10:I10"/>
    <mergeCell ref="B12:D12"/>
    <mergeCell ref="F12:I13"/>
    <mergeCell ref="B13:B14"/>
    <mergeCell ref="G24:H24"/>
    <mergeCell ref="B25:C25"/>
    <mergeCell ref="G25:H25"/>
    <mergeCell ref="B26:D26"/>
    <mergeCell ref="C27:D27"/>
    <mergeCell ref="F27:I27"/>
    <mergeCell ref="B40:C41"/>
    <mergeCell ref="D40:D41"/>
    <mergeCell ref="G40:H40"/>
    <mergeCell ref="F28:F29"/>
    <mergeCell ref="G28:H29"/>
    <mergeCell ref="B33:C33"/>
    <mergeCell ref="F33:I37"/>
    <mergeCell ref="B34:D34"/>
    <mergeCell ref="B30:B31"/>
    <mergeCell ref="C30:C31"/>
    <mergeCell ref="D30:D31"/>
    <mergeCell ref="G31:H31"/>
    <mergeCell ref="I28:I29"/>
    <mergeCell ref="B37:D38"/>
    <mergeCell ref="G38:H38"/>
    <mergeCell ref="B35:D35"/>
    <mergeCell ref="G32:H32"/>
    <mergeCell ref="L4:P5"/>
    <mergeCell ref="R4:S8"/>
    <mergeCell ref="L7:M7"/>
    <mergeCell ref="N7:O7"/>
    <mergeCell ref="N8:O8"/>
    <mergeCell ref="L9:S9"/>
    <mergeCell ref="L10:S10"/>
    <mergeCell ref="L12:N12"/>
    <mergeCell ref="P12:S13"/>
    <mergeCell ref="L13:L14"/>
    <mergeCell ref="M13:M14"/>
    <mergeCell ref="N13:N14"/>
    <mergeCell ref="Q14:R14"/>
    <mergeCell ref="L15:N15"/>
    <mergeCell ref="M16:N16"/>
    <mergeCell ref="Q16:R16"/>
    <mergeCell ref="Q17:R17"/>
    <mergeCell ref="Q18:R18"/>
    <mergeCell ref="Q19:R19"/>
    <mergeCell ref="Q20:R20"/>
    <mergeCell ref="L21:M21"/>
    <mergeCell ref="Q21:R21"/>
    <mergeCell ref="L22:N22"/>
    <mergeCell ref="M23:N23"/>
    <mergeCell ref="Q23:R23"/>
    <mergeCell ref="Q24:R24"/>
    <mergeCell ref="L25:M25"/>
    <mergeCell ref="Q25:R25"/>
    <mergeCell ref="L26:N26"/>
    <mergeCell ref="M27:N27"/>
    <mergeCell ref="P27:S27"/>
    <mergeCell ref="P28:P29"/>
    <mergeCell ref="Q28:R29"/>
    <mergeCell ref="S28:S29"/>
    <mergeCell ref="L30:L31"/>
    <mergeCell ref="M30:M31"/>
    <mergeCell ref="N30:N31"/>
    <mergeCell ref="Q31:R31"/>
    <mergeCell ref="Q32:R32"/>
    <mergeCell ref="L40:M41"/>
    <mergeCell ref="N40:N41"/>
    <mergeCell ref="Q40:R40"/>
    <mergeCell ref="L33:M33"/>
    <mergeCell ref="P33:S37"/>
    <mergeCell ref="L34:N34"/>
    <mergeCell ref="L35:N35"/>
    <mergeCell ref="L37:N38"/>
    <mergeCell ref="Q38:R38"/>
  </mergeCells>
  <conditionalFormatting sqref="F6:G6 C6:D6 B6:B8 B4 C8 F7:F8">
    <cfRule type="cellIs" dxfId="3" priority="5" stopIfTrue="1" operator="equal">
      <formula>0</formula>
    </cfRule>
  </conditionalFormatting>
  <conditionalFormatting sqref="P7:P8">
    <cfRule type="cellIs" dxfId="2" priority="1" stopIfTrue="1" operator="equal">
      <formula>0</formula>
    </cfRule>
  </conditionalFormatting>
  <conditionalFormatting sqref="P6:Q6 L6:N6 L4 L8:M8">
    <cfRule type="cellIs" dxfId="1" priority="3" stopIfTrue="1" operator="equal">
      <formula>0</formula>
    </cfRule>
  </conditionalFormatting>
  <conditionalFormatting sqref="L7">
    <cfRule type="cellIs" dxfId="0" priority="2" stopIfTrue="1" operator="equal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1" orientation="portrait" r:id="rId1"/>
  <headerFooter>
    <oddHeader>&amp;C&amp;A&amp;R&amp;P/&amp;N</oddHeader>
  </headerFooter>
  <colBreaks count="1" manualBreakCount="1">
    <brk id="10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3"/>
  <sheetViews>
    <sheetView view="pageBreakPreview" zoomScale="81" zoomScaleNormal="100" zoomScaleSheetLayoutView="81" workbookViewId="0"/>
  </sheetViews>
  <sheetFormatPr defaultRowHeight="15" x14ac:dyDescent="0.25"/>
  <cols>
    <col min="1" max="1" width="81" style="16" customWidth="1"/>
    <col min="2" max="16384" width="9.140625" style="16"/>
  </cols>
  <sheetData>
    <row r="1" spans="1:1" ht="15.75" x14ac:dyDescent="0.25">
      <c r="A1" s="110" t="s">
        <v>357</v>
      </c>
    </row>
    <row r="2" spans="1:1" ht="31.5" x14ac:dyDescent="0.25">
      <c r="A2" s="110" t="s">
        <v>217</v>
      </c>
    </row>
    <row r="5" spans="1:1" x14ac:dyDescent="0.25">
      <c r="A5" s="297"/>
    </row>
    <row r="6" spans="1:1" x14ac:dyDescent="0.25">
      <c r="A6" s="297"/>
    </row>
    <row r="7" spans="1:1" x14ac:dyDescent="0.25">
      <c r="A7" s="297"/>
    </row>
    <row r="8" spans="1:1" x14ac:dyDescent="0.25">
      <c r="A8" s="297"/>
    </row>
    <row r="9" spans="1:1" x14ac:dyDescent="0.25">
      <c r="A9" s="297"/>
    </row>
    <row r="10" spans="1:1" x14ac:dyDescent="0.25">
      <c r="A10" s="297"/>
    </row>
    <row r="11" spans="1:1" x14ac:dyDescent="0.25">
      <c r="A11" s="297"/>
    </row>
    <row r="12" spans="1:1" x14ac:dyDescent="0.25">
      <c r="A12" s="297"/>
    </row>
    <row r="13" spans="1:1" x14ac:dyDescent="0.25">
      <c r="A13" s="297"/>
    </row>
    <row r="14" spans="1:1" x14ac:dyDescent="0.25">
      <c r="A14" s="297"/>
    </row>
    <row r="15" spans="1:1" x14ac:dyDescent="0.25">
      <c r="A15" s="297"/>
    </row>
    <row r="16" spans="1:1" x14ac:dyDescent="0.25">
      <c r="A16" s="297"/>
    </row>
    <row r="17" spans="1:4" x14ac:dyDescent="0.25">
      <c r="A17" s="297"/>
    </row>
    <row r="18" spans="1:4" x14ac:dyDescent="0.25">
      <c r="A18" s="297"/>
    </row>
    <row r="19" spans="1:4" x14ac:dyDescent="0.25">
      <c r="A19" s="297"/>
    </row>
    <row r="20" spans="1:4" x14ac:dyDescent="0.25">
      <c r="A20" s="297"/>
    </row>
    <row r="21" spans="1:4" x14ac:dyDescent="0.25">
      <c r="A21" s="297"/>
    </row>
    <row r="22" spans="1:4" x14ac:dyDescent="0.25">
      <c r="A22" s="297"/>
    </row>
    <row r="23" spans="1:4" x14ac:dyDescent="0.25">
      <c r="A23" s="297"/>
    </row>
    <row r="24" spans="1:4" x14ac:dyDescent="0.25">
      <c r="A24" s="297"/>
      <c r="D24" s="140"/>
    </row>
    <row r="25" spans="1:4" x14ac:dyDescent="0.25">
      <c r="A25" s="297"/>
    </row>
    <row r="26" spans="1:4" x14ac:dyDescent="0.25">
      <c r="A26" s="297"/>
    </row>
    <row r="27" spans="1:4" x14ac:dyDescent="0.25">
      <c r="A27" s="297"/>
    </row>
    <row r="28" spans="1:4" x14ac:dyDescent="0.25">
      <c r="A28" s="297"/>
    </row>
    <row r="29" spans="1:4" x14ac:dyDescent="0.25">
      <c r="A29" s="297"/>
    </row>
    <row r="30" spans="1:4" x14ac:dyDescent="0.25">
      <c r="A30" s="297"/>
    </row>
    <row r="31" spans="1:4" x14ac:dyDescent="0.25">
      <c r="A31" s="297"/>
    </row>
    <row r="32" spans="1:4" x14ac:dyDescent="0.25">
      <c r="A32" s="297"/>
    </row>
    <row r="33" spans="1:1" x14ac:dyDescent="0.25">
      <c r="A33" s="297"/>
    </row>
    <row r="34" spans="1:1" x14ac:dyDescent="0.25">
      <c r="A34" s="297"/>
    </row>
    <row r="35" spans="1:1" x14ac:dyDescent="0.25">
      <c r="A35" s="297"/>
    </row>
    <row r="36" spans="1:1" x14ac:dyDescent="0.25">
      <c r="A36" s="297"/>
    </row>
    <row r="37" spans="1:1" x14ac:dyDescent="0.25">
      <c r="A37" s="297"/>
    </row>
    <row r="38" spans="1:1" x14ac:dyDescent="0.25">
      <c r="A38" s="297"/>
    </row>
    <row r="39" spans="1:1" x14ac:dyDescent="0.25">
      <c r="A39" s="297"/>
    </row>
    <row r="40" spans="1:1" x14ac:dyDescent="0.25">
      <c r="A40" s="297"/>
    </row>
    <row r="41" spans="1:1" x14ac:dyDescent="0.25">
      <c r="A41" s="297"/>
    </row>
    <row r="42" spans="1:1" x14ac:dyDescent="0.25">
      <c r="A42" s="109"/>
    </row>
    <row r="43" spans="1:1" x14ac:dyDescent="0.25">
      <c r="A43" s="109"/>
    </row>
    <row r="44" spans="1:1" x14ac:dyDescent="0.25">
      <c r="A44" s="109"/>
    </row>
    <row r="45" spans="1:1" x14ac:dyDescent="0.25">
      <c r="A45" s="109"/>
    </row>
    <row r="46" spans="1:1" x14ac:dyDescent="0.25">
      <c r="A46" s="109"/>
    </row>
    <row r="47" spans="1:1" x14ac:dyDescent="0.25">
      <c r="A47" s="109"/>
    </row>
    <row r="48" spans="1:1" x14ac:dyDescent="0.25">
      <c r="A48" s="109"/>
    </row>
    <row r="49" spans="1:1" x14ac:dyDescent="0.25">
      <c r="A49" s="109"/>
    </row>
    <row r="50" spans="1:1" x14ac:dyDescent="0.25">
      <c r="A50" s="109"/>
    </row>
    <row r="51" spans="1:1" x14ac:dyDescent="0.25">
      <c r="A51" s="109"/>
    </row>
    <row r="52" spans="1:1" x14ac:dyDescent="0.25">
      <c r="A52" s="109"/>
    </row>
    <row r="53" spans="1:1" x14ac:dyDescent="0.25">
      <c r="A53" s="109"/>
    </row>
    <row r="54" spans="1:1" x14ac:dyDescent="0.25">
      <c r="A54" s="109"/>
    </row>
    <row r="55" spans="1:1" x14ac:dyDescent="0.25">
      <c r="A55" s="109"/>
    </row>
    <row r="56" spans="1:1" x14ac:dyDescent="0.25">
      <c r="A56" s="109"/>
    </row>
    <row r="57" spans="1:1" x14ac:dyDescent="0.25">
      <c r="A57" s="109"/>
    </row>
    <row r="58" spans="1:1" x14ac:dyDescent="0.25">
      <c r="A58" s="109"/>
    </row>
    <row r="59" spans="1:1" x14ac:dyDescent="0.25">
      <c r="A59" s="109"/>
    </row>
    <row r="60" spans="1:1" x14ac:dyDescent="0.25">
      <c r="A60" s="109"/>
    </row>
    <row r="61" spans="1:1" x14ac:dyDescent="0.25">
      <c r="A61" s="109"/>
    </row>
    <row r="62" spans="1:1" x14ac:dyDescent="0.25">
      <c r="A62" s="109"/>
    </row>
    <row r="63" spans="1:1" x14ac:dyDescent="0.25">
      <c r="A63" s="109"/>
    </row>
    <row r="64" spans="1:1" x14ac:dyDescent="0.25">
      <c r="A64" s="109"/>
    </row>
    <row r="65" spans="1:1" x14ac:dyDescent="0.25">
      <c r="A65" s="109"/>
    </row>
    <row r="66" spans="1:1" x14ac:dyDescent="0.25">
      <c r="A66" s="109"/>
    </row>
    <row r="67" spans="1:1" x14ac:dyDescent="0.25">
      <c r="A67" s="109"/>
    </row>
    <row r="68" spans="1:1" x14ac:dyDescent="0.25">
      <c r="A68" s="109"/>
    </row>
    <row r="69" spans="1:1" x14ac:dyDescent="0.25">
      <c r="A69" s="109"/>
    </row>
    <row r="70" spans="1:1" x14ac:dyDescent="0.25">
      <c r="A70" s="109"/>
    </row>
    <row r="71" spans="1:1" x14ac:dyDescent="0.25">
      <c r="A71" s="109"/>
    </row>
    <row r="72" spans="1:1" x14ac:dyDescent="0.25">
      <c r="A72" s="109"/>
    </row>
    <row r="73" spans="1:1" x14ac:dyDescent="0.25">
      <c r="A73" s="109"/>
    </row>
    <row r="74" spans="1:1" x14ac:dyDescent="0.25">
      <c r="A74" s="109"/>
    </row>
    <row r="75" spans="1:1" x14ac:dyDescent="0.25">
      <c r="A75" s="109"/>
    </row>
    <row r="76" spans="1:1" x14ac:dyDescent="0.25">
      <c r="A76" s="109"/>
    </row>
    <row r="77" spans="1:1" x14ac:dyDescent="0.25">
      <c r="A77" s="109"/>
    </row>
    <row r="78" spans="1:1" x14ac:dyDescent="0.25">
      <c r="A78" s="109"/>
    </row>
    <row r="79" spans="1:1" x14ac:dyDescent="0.25">
      <c r="A79" s="109"/>
    </row>
    <row r="80" spans="1:1" x14ac:dyDescent="0.25">
      <c r="A80" s="109"/>
    </row>
    <row r="81" spans="1:1" x14ac:dyDescent="0.25">
      <c r="A81" s="109"/>
    </row>
    <row r="82" spans="1:1" x14ac:dyDescent="0.25">
      <c r="A82" s="109"/>
    </row>
    <row r="83" spans="1:1" x14ac:dyDescent="0.25">
      <c r="A83" s="109"/>
    </row>
    <row r="84" spans="1:1" x14ac:dyDescent="0.25">
      <c r="A84" s="109"/>
    </row>
    <row r="85" spans="1:1" x14ac:dyDescent="0.25">
      <c r="A85" s="109"/>
    </row>
    <row r="86" spans="1:1" x14ac:dyDescent="0.25">
      <c r="A86" s="109"/>
    </row>
    <row r="87" spans="1:1" x14ac:dyDescent="0.25">
      <c r="A87" s="109"/>
    </row>
    <row r="88" spans="1:1" x14ac:dyDescent="0.25">
      <c r="A88" s="109"/>
    </row>
    <row r="89" spans="1:1" x14ac:dyDescent="0.25">
      <c r="A89" s="109"/>
    </row>
    <row r="90" spans="1:1" x14ac:dyDescent="0.25">
      <c r="A90" s="109"/>
    </row>
    <row r="91" spans="1:1" x14ac:dyDescent="0.25">
      <c r="A91" s="109"/>
    </row>
    <row r="92" spans="1:1" x14ac:dyDescent="0.25">
      <c r="A92" s="109"/>
    </row>
    <row r="93" spans="1:1" x14ac:dyDescent="0.25">
      <c r="A93" s="109"/>
    </row>
    <row r="94" spans="1:1" x14ac:dyDescent="0.25">
      <c r="A94" s="109"/>
    </row>
    <row r="95" spans="1:1" x14ac:dyDescent="0.25">
      <c r="A95" s="109"/>
    </row>
    <row r="96" spans="1:1" x14ac:dyDescent="0.25">
      <c r="A96" s="109"/>
    </row>
    <row r="97" spans="1:1" x14ac:dyDescent="0.25">
      <c r="A97" s="109"/>
    </row>
    <row r="98" spans="1:1" x14ac:dyDescent="0.25">
      <c r="A98" s="109"/>
    </row>
    <row r="99" spans="1:1" x14ac:dyDescent="0.25">
      <c r="A99" s="109"/>
    </row>
    <row r="100" spans="1:1" x14ac:dyDescent="0.25">
      <c r="A100" s="109"/>
    </row>
    <row r="101" spans="1:1" x14ac:dyDescent="0.25">
      <c r="A101" s="109"/>
    </row>
    <row r="102" spans="1:1" x14ac:dyDescent="0.25">
      <c r="A102" s="109"/>
    </row>
    <row r="103" spans="1:1" x14ac:dyDescent="0.25">
      <c r="A103" s="109"/>
    </row>
    <row r="104" spans="1:1" x14ac:dyDescent="0.25">
      <c r="A104" s="109"/>
    </row>
    <row r="105" spans="1:1" x14ac:dyDescent="0.25">
      <c r="A105" s="109"/>
    </row>
    <row r="106" spans="1:1" x14ac:dyDescent="0.25">
      <c r="A106" s="109"/>
    </row>
    <row r="107" spans="1:1" x14ac:dyDescent="0.25">
      <c r="A107" s="109"/>
    </row>
    <row r="108" spans="1:1" x14ac:dyDescent="0.25">
      <c r="A108" s="109"/>
    </row>
    <row r="109" spans="1:1" x14ac:dyDescent="0.25">
      <c r="A109" s="109"/>
    </row>
    <row r="110" spans="1:1" x14ac:dyDescent="0.25">
      <c r="A110" s="109"/>
    </row>
    <row r="111" spans="1:1" x14ac:dyDescent="0.25">
      <c r="A111" s="109"/>
    </row>
    <row r="112" spans="1:1" x14ac:dyDescent="0.25">
      <c r="A112" s="109"/>
    </row>
    <row r="113" spans="1:1" x14ac:dyDescent="0.25">
      <c r="A113" s="109"/>
    </row>
    <row r="114" spans="1:1" x14ac:dyDescent="0.25">
      <c r="A114" s="109"/>
    </row>
    <row r="115" spans="1:1" x14ac:dyDescent="0.25">
      <c r="A115" s="109"/>
    </row>
    <row r="116" spans="1:1" x14ac:dyDescent="0.25">
      <c r="A116" s="109"/>
    </row>
    <row r="117" spans="1:1" x14ac:dyDescent="0.25">
      <c r="A117" s="109"/>
    </row>
    <row r="118" spans="1:1" x14ac:dyDescent="0.25">
      <c r="A118" s="109"/>
    </row>
    <row r="119" spans="1:1" x14ac:dyDescent="0.25">
      <c r="A119" s="109"/>
    </row>
    <row r="120" spans="1:1" x14ac:dyDescent="0.25">
      <c r="A120" s="109"/>
    </row>
    <row r="121" spans="1:1" x14ac:dyDescent="0.25">
      <c r="A121" s="109"/>
    </row>
    <row r="122" spans="1:1" x14ac:dyDescent="0.25">
      <c r="A122" s="109"/>
    </row>
    <row r="123" spans="1:1" x14ac:dyDescent="0.25">
      <c r="A123" s="109"/>
    </row>
    <row r="124" spans="1:1" x14ac:dyDescent="0.25">
      <c r="A124" s="109"/>
    </row>
    <row r="125" spans="1:1" x14ac:dyDescent="0.25">
      <c r="A125" s="109"/>
    </row>
    <row r="126" spans="1:1" x14ac:dyDescent="0.25">
      <c r="A126" s="109"/>
    </row>
    <row r="127" spans="1:1" x14ac:dyDescent="0.25">
      <c r="A127" s="109"/>
    </row>
    <row r="128" spans="1:1" x14ac:dyDescent="0.25">
      <c r="A128" s="109"/>
    </row>
    <row r="129" spans="1:1" x14ac:dyDescent="0.25">
      <c r="A129" s="109"/>
    </row>
    <row r="130" spans="1:1" x14ac:dyDescent="0.25">
      <c r="A130" s="109"/>
    </row>
    <row r="131" spans="1:1" x14ac:dyDescent="0.25">
      <c r="A131" s="109"/>
    </row>
    <row r="132" spans="1:1" x14ac:dyDescent="0.25">
      <c r="A132" s="109"/>
    </row>
    <row r="133" spans="1:1" x14ac:dyDescent="0.25">
      <c r="A133" s="109"/>
    </row>
    <row r="134" spans="1:1" x14ac:dyDescent="0.25">
      <c r="A134" s="109"/>
    </row>
    <row r="135" spans="1:1" x14ac:dyDescent="0.25">
      <c r="A135" s="109"/>
    </row>
    <row r="136" spans="1:1" x14ac:dyDescent="0.25">
      <c r="A136" s="109"/>
    </row>
    <row r="137" spans="1:1" x14ac:dyDescent="0.25">
      <c r="A137" s="109"/>
    </row>
    <row r="138" spans="1:1" x14ac:dyDescent="0.25">
      <c r="A138" s="109"/>
    </row>
    <row r="139" spans="1:1" x14ac:dyDescent="0.25">
      <c r="A139" s="109"/>
    </row>
    <row r="140" spans="1:1" x14ac:dyDescent="0.25">
      <c r="A140" s="109"/>
    </row>
    <row r="141" spans="1:1" x14ac:dyDescent="0.25">
      <c r="A141" s="109"/>
    </row>
    <row r="142" spans="1:1" x14ac:dyDescent="0.25">
      <c r="A142" s="109"/>
    </row>
    <row r="143" spans="1:1" x14ac:dyDescent="0.25">
      <c r="A143" s="109"/>
    </row>
    <row r="144" spans="1:1" x14ac:dyDescent="0.25">
      <c r="A144" s="109"/>
    </row>
    <row r="145" spans="1:1" x14ac:dyDescent="0.25">
      <c r="A145" s="109"/>
    </row>
    <row r="146" spans="1:1" x14ac:dyDescent="0.25">
      <c r="A146" s="109"/>
    </row>
    <row r="147" spans="1:1" x14ac:dyDescent="0.25">
      <c r="A147" s="109"/>
    </row>
    <row r="148" spans="1:1" x14ac:dyDescent="0.25">
      <c r="A148" s="109"/>
    </row>
    <row r="149" spans="1:1" x14ac:dyDescent="0.25">
      <c r="A149" s="109"/>
    </row>
    <row r="150" spans="1:1" x14ac:dyDescent="0.25">
      <c r="A150" s="109"/>
    </row>
    <row r="151" spans="1:1" x14ac:dyDescent="0.25">
      <c r="A151" s="109"/>
    </row>
    <row r="152" spans="1:1" x14ac:dyDescent="0.25">
      <c r="A152" s="109"/>
    </row>
    <row r="153" spans="1:1" x14ac:dyDescent="0.25">
      <c r="A153" s="109"/>
    </row>
    <row r="154" spans="1:1" x14ac:dyDescent="0.25">
      <c r="A154" s="109"/>
    </row>
    <row r="155" spans="1:1" x14ac:dyDescent="0.25">
      <c r="A155" s="109"/>
    </row>
    <row r="156" spans="1:1" x14ac:dyDescent="0.25">
      <c r="A156" s="109"/>
    </row>
    <row r="157" spans="1:1" x14ac:dyDescent="0.25">
      <c r="A157" s="109"/>
    </row>
    <row r="158" spans="1:1" x14ac:dyDescent="0.25">
      <c r="A158" s="109"/>
    </row>
    <row r="159" spans="1:1" x14ac:dyDescent="0.25">
      <c r="A159" s="109"/>
    </row>
    <row r="160" spans="1:1" x14ac:dyDescent="0.25">
      <c r="A160" s="109"/>
    </row>
    <row r="161" spans="1:1" x14ac:dyDescent="0.25">
      <c r="A161" s="109"/>
    </row>
    <row r="162" spans="1:1" x14ac:dyDescent="0.25">
      <c r="A162" s="109"/>
    </row>
    <row r="163" spans="1:1" x14ac:dyDescent="0.25">
      <c r="A163" s="109"/>
    </row>
    <row r="164" spans="1:1" x14ac:dyDescent="0.25">
      <c r="A164" s="109"/>
    </row>
    <row r="165" spans="1:1" x14ac:dyDescent="0.25">
      <c r="A165" s="109"/>
    </row>
    <row r="166" spans="1:1" x14ac:dyDescent="0.25">
      <c r="A166" s="109"/>
    </row>
    <row r="167" spans="1:1" x14ac:dyDescent="0.25">
      <c r="A167" s="109"/>
    </row>
    <row r="168" spans="1:1" x14ac:dyDescent="0.25">
      <c r="A168" s="109"/>
    </row>
    <row r="169" spans="1:1" x14ac:dyDescent="0.25">
      <c r="A169" s="109"/>
    </row>
    <row r="170" spans="1:1" x14ac:dyDescent="0.25">
      <c r="A170" s="109"/>
    </row>
    <row r="171" spans="1:1" x14ac:dyDescent="0.25">
      <c r="A171" s="109"/>
    </row>
    <row r="172" spans="1:1" x14ac:dyDescent="0.25">
      <c r="A172" s="109"/>
    </row>
    <row r="173" spans="1:1" x14ac:dyDescent="0.25">
      <c r="A173" s="109"/>
    </row>
    <row r="174" spans="1:1" x14ac:dyDescent="0.25">
      <c r="A174" s="109"/>
    </row>
    <row r="175" spans="1:1" x14ac:dyDescent="0.25">
      <c r="A175" s="109"/>
    </row>
    <row r="176" spans="1:1" x14ac:dyDescent="0.25">
      <c r="A176" s="109"/>
    </row>
    <row r="177" spans="1:1" x14ac:dyDescent="0.25">
      <c r="A177" s="109"/>
    </row>
    <row r="178" spans="1:1" x14ac:dyDescent="0.25">
      <c r="A178" s="109"/>
    </row>
    <row r="179" spans="1:1" x14ac:dyDescent="0.25">
      <c r="A179" s="109"/>
    </row>
    <row r="180" spans="1:1" x14ac:dyDescent="0.25">
      <c r="A180" s="109"/>
    </row>
    <row r="181" spans="1:1" x14ac:dyDescent="0.25">
      <c r="A181" s="109"/>
    </row>
    <row r="182" spans="1:1" x14ac:dyDescent="0.25">
      <c r="A182" s="109"/>
    </row>
    <row r="183" spans="1:1" x14ac:dyDescent="0.25">
      <c r="A183" s="109"/>
    </row>
    <row r="184" spans="1:1" x14ac:dyDescent="0.25">
      <c r="A184" s="109"/>
    </row>
    <row r="185" spans="1:1" x14ac:dyDescent="0.25">
      <c r="A185" s="109"/>
    </row>
    <row r="186" spans="1:1" x14ac:dyDescent="0.25">
      <c r="A186" s="109"/>
    </row>
    <row r="187" spans="1:1" x14ac:dyDescent="0.25">
      <c r="A187" s="109"/>
    </row>
    <row r="188" spans="1:1" x14ac:dyDescent="0.25">
      <c r="A188" s="109"/>
    </row>
    <row r="189" spans="1:1" x14ac:dyDescent="0.25">
      <c r="A189" s="109"/>
    </row>
    <row r="190" spans="1:1" x14ac:dyDescent="0.25">
      <c r="A190" s="109"/>
    </row>
    <row r="191" spans="1:1" x14ac:dyDescent="0.25">
      <c r="A191" s="109"/>
    </row>
    <row r="192" spans="1:1" x14ac:dyDescent="0.25">
      <c r="A192" s="109"/>
    </row>
    <row r="193" spans="1:1" x14ac:dyDescent="0.25">
      <c r="A193" s="109"/>
    </row>
    <row r="194" spans="1:1" x14ac:dyDescent="0.25">
      <c r="A194" s="109"/>
    </row>
    <row r="195" spans="1:1" x14ac:dyDescent="0.25">
      <c r="A195" s="109"/>
    </row>
    <row r="196" spans="1:1" x14ac:dyDescent="0.25">
      <c r="A196" s="109"/>
    </row>
    <row r="197" spans="1:1" x14ac:dyDescent="0.25">
      <c r="A197" s="109"/>
    </row>
    <row r="198" spans="1:1" x14ac:dyDescent="0.25">
      <c r="A198" s="109"/>
    </row>
    <row r="199" spans="1:1" x14ac:dyDescent="0.25">
      <c r="A199" s="109"/>
    </row>
    <row r="200" spans="1:1" x14ac:dyDescent="0.25">
      <c r="A200" s="109"/>
    </row>
    <row r="201" spans="1:1" x14ac:dyDescent="0.25">
      <c r="A201" s="109"/>
    </row>
    <row r="202" spans="1:1" x14ac:dyDescent="0.25">
      <c r="A202" s="109"/>
    </row>
    <row r="203" spans="1:1" x14ac:dyDescent="0.25">
      <c r="A203" s="109"/>
    </row>
    <row r="204" spans="1:1" x14ac:dyDescent="0.25">
      <c r="A204" s="109"/>
    </row>
    <row r="205" spans="1:1" x14ac:dyDescent="0.25">
      <c r="A205" s="109"/>
    </row>
    <row r="206" spans="1:1" x14ac:dyDescent="0.25">
      <c r="A206" s="109"/>
    </row>
    <row r="207" spans="1:1" x14ac:dyDescent="0.25">
      <c r="A207" s="109"/>
    </row>
    <row r="208" spans="1:1" x14ac:dyDescent="0.25">
      <c r="A208" s="109"/>
    </row>
    <row r="209" spans="1:1" x14ac:dyDescent="0.25">
      <c r="A209" s="109"/>
    </row>
    <row r="210" spans="1:1" x14ac:dyDescent="0.25">
      <c r="A210" s="109"/>
    </row>
    <row r="211" spans="1:1" x14ac:dyDescent="0.25">
      <c r="A211" s="109"/>
    </row>
    <row r="212" spans="1:1" x14ac:dyDescent="0.25">
      <c r="A212" s="109"/>
    </row>
    <row r="213" spans="1:1" x14ac:dyDescent="0.25">
      <c r="A213" s="109"/>
    </row>
    <row r="214" spans="1:1" x14ac:dyDescent="0.25">
      <c r="A214" s="109"/>
    </row>
    <row r="215" spans="1:1" x14ac:dyDescent="0.25">
      <c r="A215" s="109"/>
    </row>
    <row r="216" spans="1:1" x14ac:dyDescent="0.25">
      <c r="A216" s="109"/>
    </row>
    <row r="217" spans="1:1" x14ac:dyDescent="0.25">
      <c r="A217" s="109"/>
    </row>
    <row r="218" spans="1:1" x14ac:dyDescent="0.25">
      <c r="A218" s="109"/>
    </row>
    <row r="219" spans="1:1" x14ac:dyDescent="0.25">
      <c r="A219" s="109"/>
    </row>
    <row r="220" spans="1:1" x14ac:dyDescent="0.25">
      <c r="A220" s="109"/>
    </row>
    <row r="221" spans="1:1" x14ac:dyDescent="0.25">
      <c r="A221" s="109"/>
    </row>
    <row r="222" spans="1:1" x14ac:dyDescent="0.25">
      <c r="A222" s="109"/>
    </row>
    <row r="223" spans="1:1" x14ac:dyDescent="0.25">
      <c r="A223" s="109"/>
    </row>
    <row r="224" spans="1:1" x14ac:dyDescent="0.25">
      <c r="A224" s="109"/>
    </row>
    <row r="225" spans="1:1" x14ac:dyDescent="0.25">
      <c r="A225" s="109"/>
    </row>
    <row r="226" spans="1:1" x14ac:dyDescent="0.25">
      <c r="A226" s="109"/>
    </row>
    <row r="227" spans="1:1" x14ac:dyDescent="0.25">
      <c r="A227" s="109"/>
    </row>
    <row r="228" spans="1:1" x14ac:dyDescent="0.25">
      <c r="A228" s="109"/>
    </row>
    <row r="229" spans="1:1" x14ac:dyDescent="0.25">
      <c r="A229" s="109"/>
    </row>
    <row r="230" spans="1:1" x14ac:dyDescent="0.25">
      <c r="A230" s="109"/>
    </row>
    <row r="231" spans="1:1" x14ac:dyDescent="0.25">
      <c r="A231" s="109"/>
    </row>
    <row r="232" spans="1:1" x14ac:dyDescent="0.25">
      <c r="A232" s="109"/>
    </row>
    <row r="233" spans="1:1" x14ac:dyDescent="0.25">
      <c r="A233" s="109"/>
    </row>
    <row r="234" spans="1:1" x14ac:dyDescent="0.25">
      <c r="A234" s="109"/>
    </row>
    <row r="235" spans="1:1" x14ac:dyDescent="0.25">
      <c r="A235" s="109"/>
    </row>
    <row r="236" spans="1:1" x14ac:dyDescent="0.25">
      <c r="A236" s="109"/>
    </row>
    <row r="237" spans="1:1" x14ac:dyDescent="0.25">
      <c r="A237" s="109"/>
    </row>
    <row r="238" spans="1:1" x14ac:dyDescent="0.25">
      <c r="A238" s="109"/>
    </row>
    <row r="239" spans="1:1" x14ac:dyDescent="0.25">
      <c r="A239" s="109"/>
    </row>
    <row r="240" spans="1:1" x14ac:dyDescent="0.25">
      <c r="A240" s="109"/>
    </row>
    <row r="241" spans="1:1" x14ac:dyDescent="0.25">
      <c r="A241" s="109"/>
    </row>
    <row r="242" spans="1:1" x14ac:dyDescent="0.25">
      <c r="A242" s="109"/>
    </row>
    <row r="243" spans="1:1" x14ac:dyDescent="0.25">
      <c r="A243" s="109"/>
    </row>
    <row r="244" spans="1:1" x14ac:dyDescent="0.25">
      <c r="A244" s="109"/>
    </row>
    <row r="245" spans="1:1" x14ac:dyDescent="0.25">
      <c r="A245" s="109"/>
    </row>
    <row r="246" spans="1:1" x14ac:dyDescent="0.25">
      <c r="A246" s="109"/>
    </row>
    <row r="247" spans="1:1" x14ac:dyDescent="0.25">
      <c r="A247" s="109"/>
    </row>
    <row r="248" spans="1:1" x14ac:dyDescent="0.25">
      <c r="A248" s="109"/>
    </row>
    <row r="249" spans="1:1" x14ac:dyDescent="0.25">
      <c r="A249" s="109"/>
    </row>
    <row r="250" spans="1:1" x14ac:dyDescent="0.25">
      <c r="A250" s="109"/>
    </row>
    <row r="251" spans="1:1" x14ac:dyDescent="0.25">
      <c r="A251" s="109"/>
    </row>
    <row r="252" spans="1:1" x14ac:dyDescent="0.25">
      <c r="A252" s="109"/>
    </row>
    <row r="253" spans="1:1" x14ac:dyDescent="0.25">
      <c r="A253" s="109"/>
    </row>
    <row r="254" spans="1:1" x14ac:dyDescent="0.25">
      <c r="A254" s="109"/>
    </row>
    <row r="255" spans="1:1" x14ac:dyDescent="0.25">
      <c r="A255" s="109"/>
    </row>
    <row r="256" spans="1:1" x14ac:dyDescent="0.25">
      <c r="A256" s="109"/>
    </row>
    <row r="257" spans="1:1" x14ac:dyDescent="0.25">
      <c r="A257" s="109"/>
    </row>
    <row r="258" spans="1:1" x14ac:dyDescent="0.25">
      <c r="A258" s="109"/>
    </row>
    <row r="259" spans="1:1" x14ac:dyDescent="0.25">
      <c r="A259" s="109"/>
    </row>
    <row r="260" spans="1:1" x14ac:dyDescent="0.25">
      <c r="A260" s="109"/>
    </row>
    <row r="261" spans="1:1" x14ac:dyDescent="0.25">
      <c r="A261" s="109"/>
    </row>
    <row r="262" spans="1:1" x14ac:dyDescent="0.25">
      <c r="A262" s="109"/>
    </row>
    <row r="263" spans="1:1" x14ac:dyDescent="0.25">
      <c r="A263" s="109"/>
    </row>
    <row r="264" spans="1:1" x14ac:dyDescent="0.25">
      <c r="A264" s="109"/>
    </row>
    <row r="265" spans="1:1" x14ac:dyDescent="0.25">
      <c r="A265" s="109"/>
    </row>
    <row r="266" spans="1:1" x14ac:dyDescent="0.25">
      <c r="A266" s="109"/>
    </row>
    <row r="267" spans="1:1" x14ac:dyDescent="0.25">
      <c r="A267" s="109"/>
    </row>
    <row r="268" spans="1:1" x14ac:dyDescent="0.25">
      <c r="A268" s="109"/>
    </row>
    <row r="269" spans="1:1" x14ac:dyDescent="0.25">
      <c r="A269" s="109"/>
    </row>
    <row r="270" spans="1:1" x14ac:dyDescent="0.25">
      <c r="A270" s="109"/>
    </row>
    <row r="271" spans="1:1" x14ac:dyDescent="0.25">
      <c r="A271" s="109"/>
    </row>
    <row r="272" spans="1:1" x14ac:dyDescent="0.25">
      <c r="A272" s="109"/>
    </row>
    <row r="273" spans="1:1" x14ac:dyDescent="0.25">
      <c r="A273" s="109"/>
    </row>
    <row r="274" spans="1:1" x14ac:dyDescent="0.25">
      <c r="A274" s="109"/>
    </row>
    <row r="275" spans="1:1" x14ac:dyDescent="0.25">
      <c r="A275" s="109"/>
    </row>
    <row r="276" spans="1:1" x14ac:dyDescent="0.25">
      <c r="A276" s="109"/>
    </row>
    <row r="277" spans="1:1" x14ac:dyDescent="0.25">
      <c r="A277" s="109"/>
    </row>
    <row r="278" spans="1:1" x14ac:dyDescent="0.25">
      <c r="A278" s="109"/>
    </row>
    <row r="279" spans="1:1" x14ac:dyDescent="0.25">
      <c r="A279" s="109"/>
    </row>
    <row r="280" spans="1:1" x14ac:dyDescent="0.25">
      <c r="A280" s="109"/>
    </row>
    <row r="281" spans="1:1" x14ac:dyDescent="0.25">
      <c r="A281" s="109"/>
    </row>
    <row r="282" spans="1:1" x14ac:dyDescent="0.25">
      <c r="A282" s="109"/>
    </row>
    <row r="283" spans="1:1" x14ac:dyDescent="0.25">
      <c r="A283" s="109"/>
    </row>
    <row r="284" spans="1:1" x14ac:dyDescent="0.25">
      <c r="A284" s="109"/>
    </row>
    <row r="285" spans="1:1" x14ac:dyDescent="0.25">
      <c r="A285" s="109"/>
    </row>
    <row r="286" spans="1:1" x14ac:dyDescent="0.25">
      <c r="A286" s="109"/>
    </row>
    <row r="287" spans="1:1" x14ac:dyDescent="0.25">
      <c r="A287" s="109"/>
    </row>
    <row r="288" spans="1:1" x14ac:dyDescent="0.25">
      <c r="A288" s="109"/>
    </row>
    <row r="289" spans="1:1" x14ac:dyDescent="0.25">
      <c r="A289" s="109"/>
    </row>
    <row r="290" spans="1:1" x14ac:dyDescent="0.25">
      <c r="A290" s="109"/>
    </row>
    <row r="291" spans="1:1" x14ac:dyDescent="0.25">
      <c r="A291" s="109"/>
    </row>
    <row r="292" spans="1:1" x14ac:dyDescent="0.25">
      <c r="A292" s="109"/>
    </row>
    <row r="293" spans="1:1" x14ac:dyDescent="0.25">
      <c r="A293" s="109"/>
    </row>
    <row r="294" spans="1:1" x14ac:dyDescent="0.25">
      <c r="A294" s="109"/>
    </row>
    <row r="295" spans="1:1" x14ac:dyDescent="0.25">
      <c r="A295" s="109"/>
    </row>
    <row r="296" spans="1:1" x14ac:dyDescent="0.25">
      <c r="A296" s="109"/>
    </row>
    <row r="297" spans="1:1" x14ac:dyDescent="0.25">
      <c r="A297" s="109"/>
    </row>
    <row r="298" spans="1:1" x14ac:dyDescent="0.25">
      <c r="A298" s="109"/>
    </row>
    <row r="299" spans="1:1" x14ac:dyDescent="0.25">
      <c r="A299" s="109"/>
    </row>
    <row r="300" spans="1:1" x14ac:dyDescent="0.25">
      <c r="A300" s="109"/>
    </row>
    <row r="301" spans="1:1" x14ac:dyDescent="0.25">
      <c r="A301" s="109"/>
    </row>
    <row r="302" spans="1:1" x14ac:dyDescent="0.25">
      <c r="A302" s="109"/>
    </row>
    <row r="303" spans="1:1" x14ac:dyDescent="0.25">
      <c r="A303" s="109"/>
    </row>
    <row r="304" spans="1:1" x14ac:dyDescent="0.25">
      <c r="A304" s="109"/>
    </row>
    <row r="305" spans="1:1" x14ac:dyDescent="0.25">
      <c r="A305" s="109"/>
    </row>
    <row r="306" spans="1:1" x14ac:dyDescent="0.25">
      <c r="A306" s="109"/>
    </row>
    <row r="307" spans="1:1" x14ac:dyDescent="0.25">
      <c r="A307" s="109"/>
    </row>
    <row r="308" spans="1:1" x14ac:dyDescent="0.25">
      <c r="A308" s="109"/>
    </row>
    <row r="309" spans="1:1" x14ac:dyDescent="0.25">
      <c r="A309" s="109"/>
    </row>
    <row r="310" spans="1:1" x14ac:dyDescent="0.25">
      <c r="A310" s="109"/>
    </row>
    <row r="311" spans="1:1" x14ac:dyDescent="0.25">
      <c r="A311" s="109"/>
    </row>
    <row r="312" spans="1:1" x14ac:dyDescent="0.25">
      <c r="A312" s="109"/>
    </row>
    <row r="313" spans="1:1" x14ac:dyDescent="0.25">
      <c r="A313" s="109"/>
    </row>
    <row r="314" spans="1:1" x14ac:dyDescent="0.25">
      <c r="A314" s="109"/>
    </row>
    <row r="315" spans="1:1" x14ac:dyDescent="0.25">
      <c r="A315" s="109"/>
    </row>
    <row r="316" spans="1:1" x14ac:dyDescent="0.25">
      <c r="A316" s="109"/>
    </row>
    <row r="317" spans="1:1" x14ac:dyDescent="0.25">
      <c r="A317" s="109"/>
    </row>
    <row r="318" spans="1:1" x14ac:dyDescent="0.25">
      <c r="A318" s="109"/>
    </row>
    <row r="319" spans="1:1" x14ac:dyDescent="0.25">
      <c r="A319" s="109"/>
    </row>
    <row r="320" spans="1:1" x14ac:dyDescent="0.25">
      <c r="A320" s="109"/>
    </row>
    <row r="321" spans="1:1" x14ac:dyDescent="0.25">
      <c r="A321" s="109"/>
    </row>
    <row r="322" spans="1:1" x14ac:dyDescent="0.25">
      <c r="A322" s="109"/>
    </row>
    <row r="323" spans="1:1" x14ac:dyDescent="0.25">
      <c r="A323" s="109"/>
    </row>
    <row r="324" spans="1:1" x14ac:dyDescent="0.25">
      <c r="A324" s="109"/>
    </row>
    <row r="325" spans="1:1" x14ac:dyDescent="0.25">
      <c r="A325" s="109"/>
    </row>
    <row r="326" spans="1:1" x14ac:dyDescent="0.25">
      <c r="A326" s="109"/>
    </row>
    <row r="327" spans="1:1" x14ac:dyDescent="0.25">
      <c r="A327" s="109"/>
    </row>
    <row r="328" spans="1:1" x14ac:dyDescent="0.25">
      <c r="A328" s="109"/>
    </row>
    <row r="329" spans="1:1" x14ac:dyDescent="0.25">
      <c r="A329" s="109"/>
    </row>
    <row r="330" spans="1:1" x14ac:dyDescent="0.25">
      <c r="A330" s="109"/>
    </row>
    <row r="331" spans="1:1" x14ac:dyDescent="0.25">
      <c r="A331" s="109"/>
    </row>
    <row r="332" spans="1:1" x14ac:dyDescent="0.25">
      <c r="A332" s="109"/>
    </row>
    <row r="333" spans="1:1" x14ac:dyDescent="0.25">
      <c r="A333" s="109"/>
    </row>
    <row r="334" spans="1:1" x14ac:dyDescent="0.25">
      <c r="A334" s="109"/>
    </row>
    <row r="335" spans="1:1" x14ac:dyDescent="0.25">
      <c r="A335" s="109"/>
    </row>
    <row r="336" spans="1:1" x14ac:dyDescent="0.25">
      <c r="A336" s="109"/>
    </row>
    <row r="337" spans="1:1" x14ac:dyDescent="0.25">
      <c r="A337" s="109"/>
    </row>
    <row r="338" spans="1:1" x14ac:dyDescent="0.25">
      <c r="A338" s="109"/>
    </row>
    <row r="339" spans="1:1" x14ac:dyDescent="0.25">
      <c r="A339" s="109"/>
    </row>
    <row r="340" spans="1:1" x14ac:dyDescent="0.25">
      <c r="A340" s="109"/>
    </row>
    <row r="341" spans="1:1" x14ac:dyDescent="0.25">
      <c r="A341" s="109"/>
    </row>
    <row r="342" spans="1:1" x14ac:dyDescent="0.25">
      <c r="A342" s="109"/>
    </row>
    <row r="343" spans="1:1" x14ac:dyDescent="0.25">
      <c r="A343" s="109"/>
    </row>
    <row r="344" spans="1:1" x14ac:dyDescent="0.25">
      <c r="A344" s="109"/>
    </row>
    <row r="345" spans="1:1" x14ac:dyDescent="0.25">
      <c r="A345" s="109"/>
    </row>
    <row r="346" spans="1:1" x14ac:dyDescent="0.25">
      <c r="A346" s="109"/>
    </row>
    <row r="347" spans="1:1" x14ac:dyDescent="0.25">
      <c r="A347" s="109"/>
    </row>
    <row r="348" spans="1:1" x14ac:dyDescent="0.25">
      <c r="A348" s="109"/>
    </row>
    <row r="349" spans="1:1" x14ac:dyDescent="0.25">
      <c r="A349" s="109"/>
    </row>
    <row r="350" spans="1:1" x14ac:dyDescent="0.25">
      <c r="A350" s="109"/>
    </row>
    <row r="351" spans="1:1" x14ac:dyDescent="0.25">
      <c r="A351" s="109"/>
    </row>
    <row r="352" spans="1:1" x14ac:dyDescent="0.25">
      <c r="A352" s="109"/>
    </row>
    <row r="353" spans="1:1" x14ac:dyDescent="0.25">
      <c r="A353" s="109"/>
    </row>
    <row r="354" spans="1:1" x14ac:dyDescent="0.25">
      <c r="A354" s="109"/>
    </row>
    <row r="355" spans="1:1" x14ac:dyDescent="0.25">
      <c r="A355" s="109"/>
    </row>
    <row r="356" spans="1:1" x14ac:dyDescent="0.25">
      <c r="A356" s="109"/>
    </row>
    <row r="357" spans="1:1" x14ac:dyDescent="0.25">
      <c r="A357" s="109"/>
    </row>
    <row r="358" spans="1:1" x14ac:dyDescent="0.25">
      <c r="A358" s="109"/>
    </row>
    <row r="359" spans="1:1" x14ac:dyDescent="0.25">
      <c r="A359" s="109"/>
    </row>
    <row r="360" spans="1:1" x14ac:dyDescent="0.25">
      <c r="A360" s="109"/>
    </row>
    <row r="361" spans="1:1" x14ac:dyDescent="0.25">
      <c r="A361" s="109"/>
    </row>
    <row r="362" spans="1:1" x14ac:dyDescent="0.25">
      <c r="A362" s="109"/>
    </row>
    <row r="363" spans="1:1" x14ac:dyDescent="0.25">
      <c r="A363" s="109"/>
    </row>
    <row r="364" spans="1:1" x14ac:dyDescent="0.25">
      <c r="A364" s="109"/>
    </row>
    <row r="365" spans="1:1" x14ac:dyDescent="0.25">
      <c r="A365" s="109"/>
    </row>
    <row r="366" spans="1:1" x14ac:dyDescent="0.25">
      <c r="A366" s="109"/>
    </row>
    <row r="367" spans="1:1" x14ac:dyDescent="0.25">
      <c r="A367" s="109"/>
    </row>
    <row r="368" spans="1:1" x14ac:dyDescent="0.25">
      <c r="A368" s="109"/>
    </row>
    <row r="369" spans="1:1" x14ac:dyDescent="0.25">
      <c r="A369" s="109"/>
    </row>
    <row r="370" spans="1:1" x14ac:dyDescent="0.25">
      <c r="A370" s="109"/>
    </row>
    <row r="371" spans="1:1" x14ac:dyDescent="0.25">
      <c r="A371" s="109"/>
    </row>
    <row r="372" spans="1:1" x14ac:dyDescent="0.25">
      <c r="A372" s="109"/>
    </row>
    <row r="373" spans="1:1" x14ac:dyDescent="0.25">
      <c r="A373" s="109"/>
    </row>
    <row r="374" spans="1:1" x14ac:dyDescent="0.25">
      <c r="A374" s="109"/>
    </row>
    <row r="375" spans="1:1" x14ac:dyDescent="0.25">
      <c r="A375" s="109"/>
    </row>
    <row r="376" spans="1:1" x14ac:dyDescent="0.25">
      <c r="A376" s="109"/>
    </row>
    <row r="377" spans="1:1" x14ac:dyDescent="0.25">
      <c r="A377" s="109"/>
    </row>
    <row r="378" spans="1:1" x14ac:dyDescent="0.25">
      <c r="A378" s="109"/>
    </row>
    <row r="379" spans="1:1" x14ac:dyDescent="0.25">
      <c r="A379" s="109"/>
    </row>
    <row r="380" spans="1:1" x14ac:dyDescent="0.25">
      <c r="A380" s="109"/>
    </row>
    <row r="381" spans="1:1" x14ac:dyDescent="0.25">
      <c r="A381" s="109"/>
    </row>
    <row r="382" spans="1:1" x14ac:dyDescent="0.25">
      <c r="A382" s="109"/>
    </row>
    <row r="383" spans="1:1" x14ac:dyDescent="0.25">
      <c r="A383" s="109"/>
    </row>
    <row r="384" spans="1:1" x14ac:dyDescent="0.25">
      <c r="A384" s="109"/>
    </row>
    <row r="385" spans="1:1" x14ac:dyDescent="0.25">
      <c r="A385" s="109"/>
    </row>
    <row r="386" spans="1:1" x14ac:dyDescent="0.25">
      <c r="A386" s="109"/>
    </row>
    <row r="387" spans="1:1" x14ac:dyDescent="0.25">
      <c r="A387" s="109"/>
    </row>
    <row r="388" spans="1:1" x14ac:dyDescent="0.25">
      <c r="A388" s="109"/>
    </row>
    <row r="389" spans="1:1" x14ac:dyDescent="0.25">
      <c r="A389" s="109"/>
    </row>
    <row r="390" spans="1:1" x14ac:dyDescent="0.25">
      <c r="A390" s="109"/>
    </row>
    <row r="391" spans="1:1" x14ac:dyDescent="0.25">
      <c r="A391" s="109"/>
    </row>
    <row r="392" spans="1:1" x14ac:dyDescent="0.25">
      <c r="A392" s="109"/>
    </row>
    <row r="393" spans="1:1" x14ac:dyDescent="0.25">
      <c r="A393" s="109"/>
    </row>
    <row r="394" spans="1:1" x14ac:dyDescent="0.25">
      <c r="A394" s="109"/>
    </row>
    <row r="395" spans="1:1" x14ac:dyDescent="0.25">
      <c r="A395" s="109"/>
    </row>
    <row r="396" spans="1:1" x14ac:dyDescent="0.25">
      <c r="A396" s="109"/>
    </row>
    <row r="397" spans="1:1" x14ac:dyDescent="0.25">
      <c r="A397" s="109"/>
    </row>
    <row r="398" spans="1:1" x14ac:dyDescent="0.25">
      <c r="A398" s="109"/>
    </row>
    <row r="399" spans="1:1" x14ac:dyDescent="0.25">
      <c r="A399" s="109"/>
    </row>
    <row r="400" spans="1:1" x14ac:dyDescent="0.25">
      <c r="A400" s="109"/>
    </row>
    <row r="401" spans="1:1" x14ac:dyDescent="0.25">
      <c r="A401" s="109"/>
    </row>
    <row r="402" spans="1:1" x14ac:dyDescent="0.25">
      <c r="A402" s="109"/>
    </row>
    <row r="403" spans="1:1" x14ac:dyDescent="0.25">
      <c r="A403" s="109"/>
    </row>
    <row r="404" spans="1:1" x14ac:dyDescent="0.25">
      <c r="A404" s="109"/>
    </row>
    <row r="405" spans="1:1" x14ac:dyDescent="0.25">
      <c r="A405" s="109"/>
    </row>
    <row r="406" spans="1:1" x14ac:dyDescent="0.25">
      <c r="A406" s="109"/>
    </row>
    <row r="407" spans="1:1" x14ac:dyDescent="0.25">
      <c r="A407" s="109"/>
    </row>
    <row r="408" spans="1:1" x14ac:dyDescent="0.25">
      <c r="A408" s="109"/>
    </row>
    <row r="409" spans="1:1" x14ac:dyDescent="0.25">
      <c r="A409" s="109"/>
    </row>
    <row r="410" spans="1:1" x14ac:dyDescent="0.25">
      <c r="A410" s="109"/>
    </row>
    <row r="411" spans="1:1" x14ac:dyDescent="0.25">
      <c r="A411" s="109"/>
    </row>
    <row r="412" spans="1:1" x14ac:dyDescent="0.25">
      <c r="A412" s="109"/>
    </row>
    <row r="413" spans="1:1" x14ac:dyDescent="0.25">
      <c r="A413" s="109"/>
    </row>
    <row r="414" spans="1:1" x14ac:dyDescent="0.25">
      <c r="A414" s="109"/>
    </row>
    <row r="415" spans="1:1" x14ac:dyDescent="0.25">
      <c r="A415" s="109"/>
    </row>
    <row r="416" spans="1:1" x14ac:dyDescent="0.25">
      <c r="A416" s="109"/>
    </row>
    <row r="417" spans="1:1" x14ac:dyDescent="0.25">
      <c r="A417" s="109"/>
    </row>
    <row r="418" spans="1:1" x14ac:dyDescent="0.25">
      <c r="A418" s="109"/>
    </row>
    <row r="419" spans="1:1" x14ac:dyDescent="0.25">
      <c r="A419" s="109"/>
    </row>
    <row r="420" spans="1:1" x14ac:dyDescent="0.25">
      <c r="A420" s="109"/>
    </row>
    <row r="421" spans="1:1" x14ac:dyDescent="0.25">
      <c r="A421" s="109"/>
    </row>
    <row r="422" spans="1:1" x14ac:dyDescent="0.25">
      <c r="A422" s="109"/>
    </row>
    <row r="423" spans="1:1" x14ac:dyDescent="0.25">
      <c r="A423" s="109"/>
    </row>
  </sheetData>
  <mergeCells count="1">
    <mergeCell ref="A5:A4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&amp;C&amp;A&amp;R&amp;P/&amp;N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view="pageBreakPreview" zoomScale="90" zoomScaleNormal="100" zoomScaleSheetLayoutView="90" workbookViewId="0"/>
  </sheetViews>
  <sheetFormatPr defaultRowHeight="15" x14ac:dyDescent="0.25"/>
  <cols>
    <col min="1" max="1" width="9.140625" style="16"/>
    <col min="2" max="2" width="36.28515625" style="16" bestFit="1" customWidth="1"/>
    <col min="3" max="3" width="13.140625" style="16" hidden="1" customWidth="1"/>
    <col min="4" max="4" width="14.7109375" style="16" bestFit="1" customWidth="1"/>
    <col min="5" max="5" width="12.42578125" style="16" bestFit="1" customWidth="1"/>
    <col min="6" max="6" width="12" style="16" bestFit="1" customWidth="1"/>
    <col min="7" max="7" width="8.7109375" style="16" bestFit="1" customWidth="1"/>
    <col min="8" max="8" width="11.7109375" style="16" bestFit="1" customWidth="1"/>
    <col min="9" max="9" width="14.5703125" style="16" customWidth="1"/>
    <col min="10" max="10" width="10.140625" style="16" hidden="1" customWidth="1"/>
    <col min="11" max="11" width="47.5703125" style="16" hidden="1" customWidth="1"/>
    <col min="12" max="13" width="9.140625" style="16" hidden="1" customWidth="1"/>
    <col min="14" max="14" width="3.140625" style="16" hidden="1" customWidth="1"/>
    <col min="15" max="15" width="13.42578125" style="16" customWidth="1"/>
    <col min="16" max="16" width="0" style="16" hidden="1" customWidth="1"/>
    <col min="17" max="17" width="14.28515625" style="16" hidden="1" customWidth="1"/>
    <col min="18" max="16384" width="9.140625" style="16"/>
  </cols>
  <sheetData>
    <row r="2" spans="1:17" ht="15" customHeight="1" x14ac:dyDescent="0.25">
      <c r="A2" s="432" t="s">
        <v>282</v>
      </c>
      <c r="B2" s="431" t="s">
        <v>281</v>
      </c>
      <c r="C2" s="431"/>
      <c r="D2" s="431"/>
      <c r="E2" s="431"/>
      <c r="F2" s="431"/>
      <c r="G2" s="431"/>
      <c r="H2" s="431"/>
      <c r="I2" s="431"/>
      <c r="J2" s="431"/>
      <c r="K2" s="431" t="s">
        <v>280</v>
      </c>
      <c r="L2" s="431"/>
      <c r="M2" s="431"/>
      <c r="N2" s="431"/>
      <c r="O2" s="431"/>
    </row>
    <row r="3" spans="1:17" ht="45" x14ac:dyDescent="0.25">
      <c r="A3" s="432"/>
      <c r="B3" s="179" t="s">
        <v>279</v>
      </c>
      <c r="C3" s="179" t="s">
        <v>278</v>
      </c>
      <c r="D3" s="179" t="s">
        <v>277</v>
      </c>
      <c r="E3" s="179" t="s">
        <v>276</v>
      </c>
      <c r="F3" s="179" t="s">
        <v>275</v>
      </c>
      <c r="G3" s="179" t="s">
        <v>160</v>
      </c>
      <c r="H3" s="179" t="s">
        <v>274</v>
      </c>
      <c r="I3" s="164" t="s">
        <v>356</v>
      </c>
      <c r="J3" s="179" t="s">
        <v>273</v>
      </c>
      <c r="K3" s="180" t="s">
        <v>272</v>
      </c>
      <c r="L3" s="180" t="s">
        <v>271</v>
      </c>
      <c r="M3" s="180" t="s">
        <v>270</v>
      </c>
      <c r="N3" s="180" t="s">
        <v>269</v>
      </c>
      <c r="O3" s="181" t="s">
        <v>268</v>
      </c>
    </row>
    <row r="4" spans="1:17" x14ac:dyDescent="0.25">
      <c r="A4" s="113">
        <v>1</v>
      </c>
      <c r="B4" s="115" t="s">
        <v>267</v>
      </c>
      <c r="C4" s="115">
        <v>50</v>
      </c>
      <c r="D4" s="115" t="s">
        <v>256</v>
      </c>
      <c r="E4" s="115" t="s">
        <v>255</v>
      </c>
      <c r="F4" s="115" t="s">
        <v>254</v>
      </c>
      <c r="G4" s="115" t="s">
        <v>266</v>
      </c>
      <c r="H4" s="115">
        <v>12</v>
      </c>
      <c r="I4" s="115">
        <v>30</v>
      </c>
      <c r="J4" s="115">
        <v>100</v>
      </c>
      <c r="K4" s="114"/>
      <c r="L4" s="111">
        <v>264</v>
      </c>
      <c r="M4" s="111"/>
      <c r="N4" s="111">
        <v>395</v>
      </c>
      <c r="O4" s="111">
        <f t="shared" ref="O4:O23" si="0">AVERAGE(K4,L4,M4,N4)</f>
        <v>329.5</v>
      </c>
      <c r="Q4" s="9">
        <f>O4*C4</f>
        <v>16475</v>
      </c>
    </row>
    <row r="5" spans="1:17" x14ac:dyDescent="0.25">
      <c r="A5" s="113">
        <v>2</v>
      </c>
      <c r="B5" s="115" t="s">
        <v>265</v>
      </c>
      <c r="C5" s="115">
        <v>50</v>
      </c>
      <c r="D5" s="115" t="s">
        <v>256</v>
      </c>
      <c r="E5" s="115" t="s">
        <v>255</v>
      </c>
      <c r="F5" s="115" t="s">
        <v>254</v>
      </c>
      <c r="G5" s="115" t="s">
        <v>264</v>
      </c>
      <c r="H5" s="115">
        <v>12</v>
      </c>
      <c r="I5" s="115">
        <v>40</v>
      </c>
      <c r="J5" s="115">
        <v>100</v>
      </c>
      <c r="K5" s="114">
        <v>463.68</v>
      </c>
      <c r="L5" s="111">
        <v>332.5</v>
      </c>
      <c r="M5" s="111"/>
      <c r="N5" s="111">
        <v>395</v>
      </c>
      <c r="O5" s="111">
        <f t="shared" si="0"/>
        <v>397.06</v>
      </c>
      <c r="Q5" s="9">
        <f t="shared" ref="Q5:Q23" si="1">O5*C5</f>
        <v>19853</v>
      </c>
    </row>
    <row r="6" spans="1:17" x14ac:dyDescent="0.25">
      <c r="A6" s="113">
        <v>3</v>
      </c>
      <c r="B6" s="115" t="s">
        <v>263</v>
      </c>
      <c r="C6" s="115">
        <v>50</v>
      </c>
      <c r="D6" s="115" t="s">
        <v>256</v>
      </c>
      <c r="E6" s="115" t="s">
        <v>255</v>
      </c>
      <c r="F6" s="115" t="s">
        <v>254</v>
      </c>
      <c r="G6" s="115" t="s">
        <v>262</v>
      </c>
      <c r="H6" s="115">
        <v>12</v>
      </c>
      <c r="I6" s="115">
        <v>50</v>
      </c>
      <c r="J6" s="115">
        <v>100</v>
      </c>
      <c r="K6" s="114"/>
      <c r="L6" s="111">
        <v>388.5</v>
      </c>
      <c r="M6" s="111"/>
      <c r="N6" s="111">
        <v>420</v>
      </c>
      <c r="O6" s="111">
        <f t="shared" si="0"/>
        <v>404.25</v>
      </c>
      <c r="Q6" s="9">
        <f t="shared" si="1"/>
        <v>20212.5</v>
      </c>
    </row>
    <row r="7" spans="1:17" x14ac:dyDescent="0.25">
      <c r="A7" s="113">
        <v>4</v>
      </c>
      <c r="B7" s="115" t="s">
        <v>261</v>
      </c>
      <c r="C7" s="115">
        <v>50</v>
      </c>
      <c r="D7" s="115" t="s">
        <v>256</v>
      </c>
      <c r="E7" s="115" t="s">
        <v>255</v>
      </c>
      <c r="F7" s="115" t="s">
        <v>254</v>
      </c>
      <c r="G7" s="115" t="s">
        <v>260</v>
      </c>
      <c r="H7" s="115">
        <v>12</v>
      </c>
      <c r="I7" s="115">
        <v>70</v>
      </c>
      <c r="J7" s="115">
        <v>100</v>
      </c>
      <c r="K7" s="114">
        <v>465.56</v>
      </c>
      <c r="L7" s="111">
        <v>442.5</v>
      </c>
      <c r="M7" s="111"/>
      <c r="N7" s="111">
        <v>507</v>
      </c>
      <c r="O7" s="111">
        <f t="shared" si="0"/>
        <v>471.68666666666667</v>
      </c>
      <c r="Q7" s="9">
        <f t="shared" si="1"/>
        <v>23584.333333333332</v>
      </c>
    </row>
    <row r="8" spans="1:17" x14ac:dyDescent="0.25">
      <c r="A8" s="113">
        <v>5</v>
      </c>
      <c r="B8" s="115" t="s">
        <v>259</v>
      </c>
      <c r="C8" s="115">
        <v>50</v>
      </c>
      <c r="D8" s="115" t="s">
        <v>256</v>
      </c>
      <c r="E8" s="115" t="s">
        <v>255</v>
      </c>
      <c r="F8" s="115" t="s">
        <v>254</v>
      </c>
      <c r="G8" s="115" t="s">
        <v>258</v>
      </c>
      <c r="H8" s="115">
        <v>12</v>
      </c>
      <c r="I8" s="115">
        <v>93</v>
      </c>
      <c r="J8" s="115">
        <v>100</v>
      </c>
      <c r="K8" s="114">
        <v>556.6</v>
      </c>
      <c r="L8" s="111">
        <v>625.5</v>
      </c>
      <c r="M8" s="111"/>
      <c r="N8" s="111">
        <v>550</v>
      </c>
      <c r="O8" s="111">
        <f t="shared" si="0"/>
        <v>577.36666666666667</v>
      </c>
      <c r="Q8" s="9">
        <f t="shared" si="1"/>
        <v>28868.333333333332</v>
      </c>
    </row>
    <row r="9" spans="1:17" x14ac:dyDescent="0.25">
      <c r="A9" s="113">
        <v>6</v>
      </c>
      <c r="B9" s="115" t="s">
        <v>257</v>
      </c>
      <c r="C9" s="115">
        <v>50</v>
      </c>
      <c r="D9" s="115" t="s">
        <v>256</v>
      </c>
      <c r="E9" s="115" t="s">
        <v>255</v>
      </c>
      <c r="F9" s="115" t="s">
        <v>254</v>
      </c>
      <c r="G9" s="115" t="s">
        <v>253</v>
      </c>
      <c r="H9" s="115">
        <v>12</v>
      </c>
      <c r="I9" s="115">
        <v>115</v>
      </c>
      <c r="J9" s="115">
        <v>100</v>
      </c>
      <c r="K9" s="114">
        <v>879.53</v>
      </c>
      <c r="L9" s="111">
        <v>760.5</v>
      </c>
      <c r="M9" s="111"/>
      <c r="N9" s="111">
        <v>859</v>
      </c>
      <c r="O9" s="111">
        <f t="shared" si="0"/>
        <v>833.00999999999988</v>
      </c>
      <c r="Q9" s="9">
        <f t="shared" si="1"/>
        <v>41650.499999999993</v>
      </c>
    </row>
    <row r="10" spans="1:17" x14ac:dyDescent="0.25">
      <c r="A10" s="113">
        <v>7</v>
      </c>
      <c r="B10" s="115" t="s">
        <v>252</v>
      </c>
      <c r="C10" s="115">
        <v>50</v>
      </c>
      <c r="D10" s="115" t="s">
        <v>223</v>
      </c>
      <c r="E10" s="115" t="s">
        <v>235</v>
      </c>
      <c r="F10" s="115" t="s">
        <v>234</v>
      </c>
      <c r="G10" s="115" t="s">
        <v>251</v>
      </c>
      <c r="H10" s="115">
        <v>12</v>
      </c>
      <c r="I10" s="115">
        <v>5</v>
      </c>
      <c r="J10" s="115">
        <v>100</v>
      </c>
      <c r="K10" s="114"/>
      <c r="L10" s="111">
        <v>79.5</v>
      </c>
      <c r="M10" s="111"/>
      <c r="N10" s="111">
        <v>94</v>
      </c>
      <c r="O10" s="111">
        <f t="shared" si="0"/>
        <v>86.75</v>
      </c>
      <c r="Q10" s="9">
        <f t="shared" si="1"/>
        <v>4337.5</v>
      </c>
    </row>
    <row r="11" spans="1:17" x14ac:dyDescent="0.25">
      <c r="A11" s="113">
        <v>8</v>
      </c>
      <c r="B11" s="115" t="s">
        <v>250</v>
      </c>
      <c r="C11" s="115">
        <v>50</v>
      </c>
      <c r="D11" s="115" t="s">
        <v>223</v>
      </c>
      <c r="E11" s="115" t="s">
        <v>235</v>
      </c>
      <c r="F11" s="115" t="s">
        <v>234</v>
      </c>
      <c r="G11" s="115" t="s">
        <v>249</v>
      </c>
      <c r="H11" s="115">
        <v>12</v>
      </c>
      <c r="I11" s="115">
        <v>7</v>
      </c>
      <c r="J11" s="115">
        <v>100</v>
      </c>
      <c r="K11" s="114">
        <v>99</v>
      </c>
      <c r="L11" s="111">
        <v>88.5</v>
      </c>
      <c r="M11" s="111"/>
      <c r="N11" s="111">
        <v>89</v>
      </c>
      <c r="O11" s="111">
        <f t="shared" si="0"/>
        <v>92.166666666666671</v>
      </c>
      <c r="Q11" s="9">
        <f t="shared" si="1"/>
        <v>4608.3333333333339</v>
      </c>
    </row>
    <row r="12" spans="1:17" x14ac:dyDescent="0.25">
      <c r="A12" s="113">
        <v>9</v>
      </c>
      <c r="B12" s="115" t="s">
        <v>248</v>
      </c>
      <c r="C12" s="115">
        <v>50</v>
      </c>
      <c r="D12" s="115" t="s">
        <v>223</v>
      </c>
      <c r="E12" s="115" t="s">
        <v>235</v>
      </c>
      <c r="F12" s="115" t="s">
        <v>234</v>
      </c>
      <c r="G12" s="115" t="s">
        <v>247</v>
      </c>
      <c r="H12" s="115">
        <v>12</v>
      </c>
      <c r="I12" s="115">
        <v>9</v>
      </c>
      <c r="J12" s="115">
        <v>100</v>
      </c>
      <c r="K12" s="114"/>
      <c r="L12" s="111">
        <v>114</v>
      </c>
      <c r="M12" s="111"/>
      <c r="N12" s="111">
        <v>140</v>
      </c>
      <c r="O12" s="111">
        <f t="shared" si="0"/>
        <v>127</v>
      </c>
      <c r="Q12" s="9">
        <f t="shared" si="1"/>
        <v>6350</v>
      </c>
    </row>
    <row r="13" spans="1:17" x14ac:dyDescent="0.25">
      <c r="A13" s="113">
        <v>10</v>
      </c>
      <c r="B13" s="115" t="s">
        <v>246</v>
      </c>
      <c r="C13" s="115">
        <v>50</v>
      </c>
      <c r="D13" s="115" t="s">
        <v>223</v>
      </c>
      <c r="E13" s="115" t="s">
        <v>235</v>
      </c>
      <c r="F13" s="115" t="s">
        <v>234</v>
      </c>
      <c r="G13" s="115" t="s">
        <v>245</v>
      </c>
      <c r="H13" s="115">
        <v>12</v>
      </c>
      <c r="I13" s="115">
        <v>12</v>
      </c>
      <c r="J13" s="115">
        <v>100</v>
      </c>
      <c r="K13" s="114"/>
      <c r="L13" s="111">
        <v>162</v>
      </c>
      <c r="M13" s="111"/>
      <c r="N13" s="111">
        <v>220</v>
      </c>
      <c r="O13" s="111">
        <f t="shared" si="0"/>
        <v>191</v>
      </c>
      <c r="Q13" s="9">
        <f t="shared" si="1"/>
        <v>9550</v>
      </c>
    </row>
    <row r="14" spans="1:17" x14ac:dyDescent="0.25">
      <c r="A14" s="113">
        <v>11</v>
      </c>
      <c r="B14" s="115" t="s">
        <v>244</v>
      </c>
      <c r="C14" s="115">
        <v>50</v>
      </c>
      <c r="D14" s="115" t="s">
        <v>223</v>
      </c>
      <c r="E14" s="115" t="s">
        <v>235</v>
      </c>
      <c r="F14" s="115" t="s">
        <v>234</v>
      </c>
      <c r="G14" s="115" t="s">
        <v>243</v>
      </c>
      <c r="H14" s="115">
        <v>12</v>
      </c>
      <c r="I14" s="115">
        <v>18</v>
      </c>
      <c r="J14" s="115">
        <v>100</v>
      </c>
      <c r="K14" s="114">
        <v>276</v>
      </c>
      <c r="L14" s="111">
        <v>252</v>
      </c>
      <c r="M14" s="111"/>
      <c r="N14" s="111">
        <v>323</v>
      </c>
      <c r="O14" s="111">
        <f t="shared" si="0"/>
        <v>283.66666666666669</v>
      </c>
      <c r="Q14" s="9">
        <f t="shared" si="1"/>
        <v>14183.333333333334</v>
      </c>
    </row>
    <row r="15" spans="1:17" x14ac:dyDescent="0.25">
      <c r="A15" s="113">
        <v>12</v>
      </c>
      <c r="B15" s="115" t="s">
        <v>242</v>
      </c>
      <c r="C15" s="115">
        <v>50</v>
      </c>
      <c r="D15" s="115" t="s">
        <v>223</v>
      </c>
      <c r="E15" s="115" t="s">
        <v>235</v>
      </c>
      <c r="F15" s="115" t="s">
        <v>234</v>
      </c>
      <c r="G15" s="115" t="s">
        <v>241</v>
      </c>
      <c r="H15" s="115">
        <v>12</v>
      </c>
      <c r="I15" s="115">
        <v>26</v>
      </c>
      <c r="J15" s="115">
        <v>100</v>
      </c>
      <c r="K15" s="114">
        <v>510</v>
      </c>
      <c r="L15" s="111">
        <v>366</v>
      </c>
      <c r="M15" s="111"/>
      <c r="N15" s="111">
        <v>490</v>
      </c>
      <c r="O15" s="111">
        <f t="shared" si="0"/>
        <v>455.33333333333331</v>
      </c>
      <c r="Q15" s="9">
        <f t="shared" si="1"/>
        <v>22766.666666666664</v>
      </c>
    </row>
    <row r="16" spans="1:17" x14ac:dyDescent="0.25">
      <c r="A16" s="113">
        <v>13</v>
      </c>
      <c r="B16" s="115" t="s">
        <v>240</v>
      </c>
      <c r="C16" s="115">
        <v>50</v>
      </c>
      <c r="D16" s="115" t="s">
        <v>223</v>
      </c>
      <c r="E16" s="115" t="s">
        <v>235</v>
      </c>
      <c r="F16" s="115" t="s">
        <v>234</v>
      </c>
      <c r="G16" s="115" t="s">
        <v>239</v>
      </c>
      <c r="H16" s="115">
        <v>12</v>
      </c>
      <c r="I16" s="115">
        <v>28</v>
      </c>
      <c r="J16" s="115">
        <v>100</v>
      </c>
      <c r="K16" s="114">
        <v>420.1</v>
      </c>
      <c r="L16" s="111">
        <v>385.5</v>
      </c>
      <c r="M16" s="111"/>
      <c r="N16" s="111">
        <v>580</v>
      </c>
      <c r="O16" s="111">
        <f t="shared" si="0"/>
        <v>461.86666666666662</v>
      </c>
      <c r="Q16" s="9">
        <f t="shared" si="1"/>
        <v>23093.333333333332</v>
      </c>
    </row>
    <row r="17" spans="1:17" x14ac:dyDescent="0.25">
      <c r="A17" s="113">
        <v>14</v>
      </c>
      <c r="B17" s="115" t="s">
        <v>238</v>
      </c>
      <c r="C17" s="115">
        <v>50</v>
      </c>
      <c r="D17" s="115" t="s">
        <v>223</v>
      </c>
      <c r="E17" s="115" t="s">
        <v>235</v>
      </c>
      <c r="F17" s="115" t="s">
        <v>234</v>
      </c>
      <c r="G17" s="115" t="s">
        <v>237</v>
      </c>
      <c r="H17" s="115">
        <v>12</v>
      </c>
      <c r="I17" s="115">
        <v>33</v>
      </c>
      <c r="J17" s="115">
        <v>100</v>
      </c>
      <c r="K17" s="114"/>
      <c r="L17" s="111">
        <v>450</v>
      </c>
      <c r="M17" s="111"/>
      <c r="N17" s="111">
        <v>590</v>
      </c>
      <c r="O17" s="111">
        <f t="shared" si="0"/>
        <v>520</v>
      </c>
      <c r="Q17" s="9">
        <f t="shared" si="1"/>
        <v>26000</v>
      </c>
    </row>
    <row r="18" spans="1:17" x14ac:dyDescent="0.25">
      <c r="A18" s="113">
        <v>15</v>
      </c>
      <c r="B18" s="115" t="s">
        <v>236</v>
      </c>
      <c r="C18" s="115">
        <v>50</v>
      </c>
      <c r="D18" s="115" t="s">
        <v>223</v>
      </c>
      <c r="E18" s="115" t="s">
        <v>235</v>
      </c>
      <c r="F18" s="115" t="s">
        <v>234</v>
      </c>
      <c r="G18" s="115" t="s">
        <v>233</v>
      </c>
      <c r="H18" s="115">
        <v>12</v>
      </c>
      <c r="I18" s="115">
        <v>40</v>
      </c>
      <c r="J18" s="115">
        <v>100</v>
      </c>
      <c r="K18" s="114">
        <v>463.68</v>
      </c>
      <c r="L18" s="111">
        <v>567</v>
      </c>
      <c r="M18" s="111"/>
      <c r="N18" s="111">
        <v>690</v>
      </c>
      <c r="O18" s="111">
        <f t="shared" si="0"/>
        <v>573.56000000000006</v>
      </c>
      <c r="Q18" s="9">
        <f t="shared" si="1"/>
        <v>28678.000000000004</v>
      </c>
    </row>
    <row r="19" spans="1:17" x14ac:dyDescent="0.25">
      <c r="A19" s="113">
        <v>16</v>
      </c>
      <c r="B19" s="115" t="s">
        <v>232</v>
      </c>
      <c r="C19" s="115">
        <v>50</v>
      </c>
      <c r="D19" s="115" t="s">
        <v>223</v>
      </c>
      <c r="E19" s="115" t="s">
        <v>222</v>
      </c>
      <c r="F19" s="115" t="s">
        <v>222</v>
      </c>
      <c r="G19" s="115" t="s">
        <v>231</v>
      </c>
      <c r="H19" s="115">
        <v>12</v>
      </c>
      <c r="I19" s="115">
        <v>7</v>
      </c>
      <c r="J19" s="115">
        <v>100</v>
      </c>
      <c r="K19" s="114"/>
      <c r="L19" s="111">
        <v>88.5</v>
      </c>
      <c r="M19" s="111"/>
      <c r="N19" s="111">
        <v>89</v>
      </c>
      <c r="O19" s="111">
        <f t="shared" si="0"/>
        <v>88.75</v>
      </c>
      <c r="Q19" s="9">
        <f t="shared" si="1"/>
        <v>4437.5</v>
      </c>
    </row>
    <row r="20" spans="1:17" x14ac:dyDescent="0.25">
      <c r="A20" s="113">
        <v>17</v>
      </c>
      <c r="B20" s="115" t="s">
        <v>230</v>
      </c>
      <c r="C20" s="115">
        <v>50</v>
      </c>
      <c r="D20" s="115" t="s">
        <v>223</v>
      </c>
      <c r="E20" s="115" t="s">
        <v>222</v>
      </c>
      <c r="F20" s="115" t="s">
        <v>222</v>
      </c>
      <c r="G20" s="115" t="s">
        <v>229</v>
      </c>
      <c r="H20" s="115">
        <v>12</v>
      </c>
      <c r="I20" s="115">
        <v>18</v>
      </c>
      <c r="J20" s="115">
        <v>100</v>
      </c>
      <c r="K20" s="114"/>
      <c r="L20" s="111">
        <v>252</v>
      </c>
      <c r="M20" s="111"/>
      <c r="N20" s="111">
        <v>300</v>
      </c>
      <c r="O20" s="111">
        <f t="shared" si="0"/>
        <v>276</v>
      </c>
      <c r="Q20" s="9">
        <f t="shared" si="1"/>
        <v>13800</v>
      </c>
    </row>
    <row r="21" spans="1:17" x14ac:dyDescent="0.25">
      <c r="A21" s="113">
        <v>18</v>
      </c>
      <c r="B21" s="115" t="s">
        <v>228</v>
      </c>
      <c r="C21" s="115">
        <v>50</v>
      </c>
      <c r="D21" s="115" t="s">
        <v>223</v>
      </c>
      <c r="E21" s="115" t="s">
        <v>222</v>
      </c>
      <c r="F21" s="115" t="s">
        <v>222</v>
      </c>
      <c r="G21" s="115" t="s">
        <v>227</v>
      </c>
      <c r="H21" s="115">
        <v>12</v>
      </c>
      <c r="I21" s="115">
        <v>26</v>
      </c>
      <c r="J21" s="115">
        <v>100</v>
      </c>
      <c r="K21" s="114">
        <v>510</v>
      </c>
      <c r="L21" s="111">
        <v>366</v>
      </c>
      <c r="M21" s="111"/>
      <c r="N21" s="111">
        <v>530</v>
      </c>
      <c r="O21" s="111">
        <f t="shared" si="0"/>
        <v>468.66666666666669</v>
      </c>
      <c r="Q21" s="9">
        <f t="shared" si="1"/>
        <v>23433.333333333336</v>
      </c>
    </row>
    <row r="22" spans="1:17" x14ac:dyDescent="0.25">
      <c r="A22" s="113">
        <v>19</v>
      </c>
      <c r="B22" s="115" t="s">
        <v>226</v>
      </c>
      <c r="C22" s="115">
        <v>50</v>
      </c>
      <c r="D22" s="115" t="s">
        <v>223</v>
      </c>
      <c r="E22" s="115" t="s">
        <v>222</v>
      </c>
      <c r="F22" s="115" t="s">
        <v>222</v>
      </c>
      <c r="G22" s="115" t="s">
        <v>225</v>
      </c>
      <c r="H22" s="115">
        <v>12</v>
      </c>
      <c r="I22" s="115">
        <v>33</v>
      </c>
      <c r="J22" s="115">
        <v>100</v>
      </c>
      <c r="K22" s="114"/>
      <c r="L22" s="111">
        <v>450</v>
      </c>
      <c r="M22" s="111"/>
      <c r="N22" s="111">
        <v>590</v>
      </c>
      <c r="O22" s="111">
        <f t="shared" si="0"/>
        <v>520</v>
      </c>
      <c r="Q22" s="9">
        <f t="shared" si="1"/>
        <v>26000</v>
      </c>
    </row>
    <row r="23" spans="1:17" x14ac:dyDescent="0.25">
      <c r="A23" s="113">
        <v>20</v>
      </c>
      <c r="B23" s="115" t="s">
        <v>224</v>
      </c>
      <c r="C23" s="115">
        <v>50</v>
      </c>
      <c r="D23" s="115" t="s">
        <v>223</v>
      </c>
      <c r="E23" s="115" t="s">
        <v>222</v>
      </c>
      <c r="F23" s="115" t="s">
        <v>222</v>
      </c>
      <c r="G23" s="115" t="s">
        <v>221</v>
      </c>
      <c r="H23" s="115">
        <v>12</v>
      </c>
      <c r="I23" s="115">
        <v>45</v>
      </c>
      <c r="J23" s="115">
        <v>100</v>
      </c>
      <c r="K23" s="114"/>
      <c r="L23" s="111">
        <v>603</v>
      </c>
      <c r="M23" s="111"/>
      <c r="N23" s="111">
        <v>780</v>
      </c>
      <c r="O23" s="111">
        <f t="shared" si="0"/>
        <v>691.5</v>
      </c>
      <c r="Q23" s="9">
        <f t="shared" si="1"/>
        <v>34575</v>
      </c>
    </row>
    <row r="24" spans="1:17" ht="21.75" customHeight="1" x14ac:dyDescent="0.25">
      <c r="A24" s="113"/>
      <c r="B24" s="113"/>
      <c r="C24" s="113"/>
      <c r="D24" s="113"/>
      <c r="E24" s="113"/>
      <c r="F24" s="113"/>
      <c r="G24" s="433" t="s">
        <v>354</v>
      </c>
      <c r="H24" s="434"/>
      <c r="I24" s="435"/>
      <c r="J24" s="113"/>
      <c r="K24" s="113"/>
      <c r="L24" s="113"/>
      <c r="M24" s="113"/>
      <c r="N24" s="112" t="s">
        <v>220</v>
      </c>
      <c r="O24" s="111">
        <f>AVERAGE(O4:O23)</f>
        <v>392.45666666666665</v>
      </c>
      <c r="Q24" s="9">
        <f>SUM(Q4:Q23)</f>
        <v>392456.66666666669</v>
      </c>
    </row>
    <row r="25" spans="1:17" ht="62.25" hidden="1" customHeight="1" x14ac:dyDescent="0.25">
      <c r="I25" s="1" t="s">
        <v>219</v>
      </c>
      <c r="O25" s="9">
        <f>O26*O24</f>
        <v>58868.5</v>
      </c>
      <c r="Q25" s="137">
        <f>O25/Q24</f>
        <v>0.15</v>
      </c>
    </row>
    <row r="26" spans="1:17" ht="73.5" hidden="1" customHeight="1" x14ac:dyDescent="0.25">
      <c r="I26" s="1" t="s">
        <v>218</v>
      </c>
      <c r="O26" s="16">
        <v>150</v>
      </c>
    </row>
  </sheetData>
  <mergeCells count="4">
    <mergeCell ref="B2:J2"/>
    <mergeCell ref="K2:O2"/>
    <mergeCell ref="A2:A3"/>
    <mergeCell ref="G24:I24"/>
  </mergeCells>
  <pageMargins left="0.511811024" right="0.511811024" top="0.78740157499999996" bottom="0.78740157499999996" header="0.31496062000000002" footer="0.31496062000000002"/>
  <pageSetup paperSize="9" fitToHeight="0" orientation="landscape" r:id="rId1"/>
  <headerFooter>
    <oddHeader>&amp;C&amp;A&amp;R&amp;P/&amp;N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8"/>
  <sheetViews>
    <sheetView view="pageBreakPreview" topLeftCell="A22" zoomScale="110" zoomScaleNormal="100" zoomScaleSheetLayoutView="110" workbookViewId="0"/>
  </sheetViews>
  <sheetFormatPr defaultRowHeight="15" x14ac:dyDescent="0.25"/>
  <cols>
    <col min="1" max="1" width="7.42578125" style="148" customWidth="1"/>
    <col min="2" max="2" width="17.140625" style="148" customWidth="1"/>
    <col min="3" max="3" width="37.140625" style="148" customWidth="1"/>
    <col min="4" max="4" width="26.85546875" style="282" customWidth="1"/>
    <col min="5" max="5" width="8.140625" style="148" bestFit="1" customWidth="1"/>
    <col min="6" max="6" width="18.42578125" style="16" hidden="1" customWidth="1"/>
    <col min="7" max="7" width="15.5703125" style="16" hidden="1" customWidth="1"/>
    <col min="8" max="8" width="19.140625" style="16" hidden="1" customWidth="1"/>
    <col min="9" max="9" width="12.5703125" style="16" hidden="1" customWidth="1"/>
    <col min="10" max="10" width="19.5703125" style="148" customWidth="1"/>
    <col min="11" max="11" width="15.5703125" style="16" hidden="1" customWidth="1"/>
    <col min="12" max="12" width="13.42578125" style="148" customWidth="1"/>
    <col min="13" max="13" width="15.85546875" style="148" customWidth="1"/>
    <col min="14" max="16384" width="9.140625" style="148"/>
  </cols>
  <sheetData>
    <row r="2" spans="1:15" x14ac:dyDescent="0.25">
      <c r="A2" s="438" t="s">
        <v>355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4" spans="1:15" ht="45" customHeight="1" x14ac:dyDescent="0.2">
      <c r="A4" s="440" t="s">
        <v>346</v>
      </c>
      <c r="B4" s="440"/>
      <c r="C4" s="440"/>
      <c r="D4" s="440"/>
      <c r="E4" s="440"/>
      <c r="F4" s="441" t="s">
        <v>345</v>
      </c>
      <c r="G4" s="442"/>
      <c r="H4" s="442"/>
      <c r="I4" s="443"/>
      <c r="J4" s="440"/>
      <c r="K4" s="444"/>
      <c r="L4" s="432" t="s">
        <v>344</v>
      </c>
      <c r="M4" s="432" t="s">
        <v>352</v>
      </c>
    </row>
    <row r="5" spans="1:15" s="16" customFormat="1" ht="24" customHeight="1" x14ac:dyDescent="0.25">
      <c r="A5" s="151" t="s">
        <v>343</v>
      </c>
      <c r="B5" s="152" t="s">
        <v>338</v>
      </c>
      <c r="C5" s="152" t="s">
        <v>337</v>
      </c>
      <c r="D5" s="153" t="s">
        <v>336</v>
      </c>
      <c r="E5" s="153" t="s">
        <v>335</v>
      </c>
      <c r="F5" s="133" t="s">
        <v>342</v>
      </c>
      <c r="G5" s="133" t="s">
        <v>341</v>
      </c>
      <c r="H5" s="133" t="s">
        <v>340</v>
      </c>
      <c r="I5" s="133" t="s">
        <v>339</v>
      </c>
      <c r="J5" s="151" t="s">
        <v>334</v>
      </c>
      <c r="K5" s="135" t="s">
        <v>333</v>
      </c>
      <c r="L5" s="445"/>
      <c r="M5" s="446"/>
    </row>
    <row r="6" spans="1:15" ht="24" x14ac:dyDescent="0.2">
      <c r="A6" s="165"/>
      <c r="B6" s="166" t="s">
        <v>338</v>
      </c>
      <c r="C6" s="166" t="s">
        <v>337</v>
      </c>
      <c r="D6" s="167" t="s">
        <v>336</v>
      </c>
      <c r="E6" s="167" t="s">
        <v>335</v>
      </c>
      <c r="F6" s="134"/>
      <c r="G6" s="133"/>
      <c r="H6" s="133"/>
      <c r="I6" s="132"/>
      <c r="J6" s="165" t="s">
        <v>334</v>
      </c>
      <c r="K6" s="149" t="s">
        <v>333</v>
      </c>
      <c r="L6" s="432"/>
      <c r="M6" s="432"/>
    </row>
    <row r="7" spans="1:15" ht="36" x14ac:dyDescent="0.25">
      <c r="A7" s="121">
        <v>1</v>
      </c>
      <c r="B7" s="120" t="s">
        <v>158</v>
      </c>
      <c r="C7" s="168" t="s">
        <v>332</v>
      </c>
      <c r="D7" s="119" t="s">
        <v>284</v>
      </c>
      <c r="E7" s="118">
        <v>40</v>
      </c>
      <c r="F7" s="128">
        <v>65500</v>
      </c>
      <c r="G7" s="117">
        <v>84245.65</v>
      </c>
      <c r="H7" s="117">
        <v>145730.1</v>
      </c>
      <c r="I7" s="127">
        <v>87515</v>
      </c>
      <c r="J7" s="169">
        <f t="shared" ref="J7:J30" si="0">AVERAGE(F7,G7,H7,I7)</f>
        <v>95747.6875</v>
      </c>
      <c r="K7" s="150">
        <f t="shared" ref="K7:K30" si="1">MEDIAN(F7,G7,H7,I7)</f>
        <v>85880.324999999997</v>
      </c>
      <c r="L7" s="170">
        <v>0.25</v>
      </c>
      <c r="M7" s="169">
        <f>L7*J7</f>
        <v>23936.921875</v>
      </c>
    </row>
    <row r="8" spans="1:15" s="16" customFormat="1" ht="36" x14ac:dyDescent="0.25">
      <c r="A8" s="126">
        <v>2</v>
      </c>
      <c r="B8" s="125" t="s">
        <v>331</v>
      </c>
      <c r="C8" s="131" t="s">
        <v>330</v>
      </c>
      <c r="D8" s="131" t="s">
        <v>294</v>
      </c>
      <c r="E8" s="123">
        <v>20</v>
      </c>
      <c r="F8" s="117">
        <v>49800</v>
      </c>
      <c r="G8" s="117">
        <v>53423</v>
      </c>
      <c r="H8" s="117">
        <v>57217.48</v>
      </c>
      <c r="I8" s="117">
        <v>31990</v>
      </c>
      <c r="J8" s="122">
        <f t="shared" si="0"/>
        <v>48107.62</v>
      </c>
      <c r="K8" s="122">
        <f t="shared" si="1"/>
        <v>51611.5</v>
      </c>
      <c r="L8" s="170">
        <v>0.25</v>
      </c>
      <c r="M8" s="169">
        <f t="shared" ref="M8:M30" si="2">L8*J8</f>
        <v>12026.905000000001</v>
      </c>
      <c r="O8" s="148"/>
    </row>
    <row r="9" spans="1:15" s="16" customFormat="1" ht="36" x14ac:dyDescent="0.25">
      <c r="A9" s="121">
        <v>3</v>
      </c>
      <c r="B9" s="120" t="s">
        <v>329</v>
      </c>
      <c r="C9" s="119" t="s">
        <v>328</v>
      </c>
      <c r="D9" s="119" t="s">
        <v>327</v>
      </c>
      <c r="E9" s="118">
        <v>10</v>
      </c>
      <c r="F9" s="117">
        <v>35900</v>
      </c>
      <c r="G9" s="117">
        <v>39973.879999999997</v>
      </c>
      <c r="H9" s="117">
        <v>44115.63</v>
      </c>
      <c r="I9" s="117">
        <v>24800</v>
      </c>
      <c r="J9" s="111">
        <f t="shared" si="0"/>
        <v>36197.377500000002</v>
      </c>
      <c r="K9" s="111">
        <f t="shared" si="1"/>
        <v>37936.94</v>
      </c>
      <c r="L9" s="170">
        <v>0.25</v>
      </c>
      <c r="M9" s="169">
        <f t="shared" si="2"/>
        <v>9049.3443750000006</v>
      </c>
      <c r="O9" s="148"/>
    </row>
    <row r="10" spans="1:15" s="16" customFormat="1" ht="36" x14ac:dyDescent="0.25">
      <c r="A10" s="154">
        <v>4</v>
      </c>
      <c r="B10" s="155" t="s">
        <v>326</v>
      </c>
      <c r="C10" s="156" t="s">
        <v>325</v>
      </c>
      <c r="D10" s="156" t="s">
        <v>294</v>
      </c>
      <c r="E10" s="157">
        <v>10</v>
      </c>
      <c r="F10" s="117">
        <v>35900</v>
      </c>
      <c r="G10" s="117">
        <v>39973.879999999997</v>
      </c>
      <c r="H10" s="117">
        <v>41107.699999999997</v>
      </c>
      <c r="I10" s="117">
        <v>22300</v>
      </c>
      <c r="J10" s="158">
        <f t="shared" si="0"/>
        <v>34820.395000000004</v>
      </c>
      <c r="K10" s="111">
        <f t="shared" si="1"/>
        <v>37936.94</v>
      </c>
      <c r="L10" s="170">
        <v>0.25</v>
      </c>
      <c r="M10" s="169">
        <f t="shared" si="2"/>
        <v>8705.098750000001</v>
      </c>
      <c r="O10" s="148"/>
    </row>
    <row r="11" spans="1:15" ht="36" x14ac:dyDescent="0.25">
      <c r="A11" s="121">
        <v>5</v>
      </c>
      <c r="B11" s="120" t="s">
        <v>154</v>
      </c>
      <c r="C11" s="171" t="s">
        <v>324</v>
      </c>
      <c r="D11" s="119" t="s">
        <v>323</v>
      </c>
      <c r="E11" s="118">
        <v>25</v>
      </c>
      <c r="F11" s="128">
        <v>52950</v>
      </c>
      <c r="G11" s="117">
        <v>63541.21</v>
      </c>
      <c r="H11" s="117">
        <v>91103.56</v>
      </c>
      <c r="I11" s="127">
        <v>61800</v>
      </c>
      <c r="J11" s="169">
        <f t="shared" si="0"/>
        <v>67348.692500000005</v>
      </c>
      <c r="K11" s="150">
        <f t="shared" si="1"/>
        <v>62670.604999999996</v>
      </c>
      <c r="L11" s="170">
        <v>0.25</v>
      </c>
      <c r="M11" s="169">
        <f t="shared" si="2"/>
        <v>16837.173125000001</v>
      </c>
    </row>
    <row r="12" spans="1:15" ht="36" x14ac:dyDescent="0.25">
      <c r="A12" s="121">
        <v>6</v>
      </c>
      <c r="B12" s="120" t="s">
        <v>150</v>
      </c>
      <c r="C12" s="171" t="s">
        <v>149</v>
      </c>
      <c r="D12" s="119" t="s">
        <v>284</v>
      </c>
      <c r="E12" s="118">
        <v>20</v>
      </c>
      <c r="F12" s="128">
        <v>49800</v>
      </c>
      <c r="G12" s="117">
        <v>53423</v>
      </c>
      <c r="H12" s="117">
        <v>61661.56</v>
      </c>
      <c r="I12" s="127">
        <v>42010</v>
      </c>
      <c r="J12" s="169">
        <f t="shared" si="0"/>
        <v>51723.64</v>
      </c>
      <c r="K12" s="150">
        <f t="shared" si="1"/>
        <v>51611.5</v>
      </c>
      <c r="L12" s="170">
        <v>0.25</v>
      </c>
      <c r="M12" s="169">
        <f t="shared" si="2"/>
        <v>12930.91</v>
      </c>
    </row>
    <row r="13" spans="1:15" s="16" customFormat="1" ht="36" x14ac:dyDescent="0.25">
      <c r="A13" s="159">
        <v>7</v>
      </c>
      <c r="B13" s="160" t="s">
        <v>322</v>
      </c>
      <c r="C13" s="161" t="s">
        <v>321</v>
      </c>
      <c r="D13" s="161" t="s">
        <v>294</v>
      </c>
      <c r="E13" s="162">
        <v>15</v>
      </c>
      <c r="F13" s="117">
        <v>44500</v>
      </c>
      <c r="G13" s="117">
        <v>45804.639999999999</v>
      </c>
      <c r="H13" s="117">
        <v>54439.93</v>
      </c>
      <c r="I13" s="117">
        <v>27160</v>
      </c>
      <c r="J13" s="163">
        <f t="shared" si="0"/>
        <v>42976.142500000002</v>
      </c>
      <c r="K13" s="122">
        <f t="shared" si="1"/>
        <v>45152.32</v>
      </c>
      <c r="L13" s="170">
        <v>0.25</v>
      </c>
      <c r="M13" s="169">
        <f t="shared" si="2"/>
        <v>10744.035625</v>
      </c>
      <c r="O13" s="148"/>
    </row>
    <row r="14" spans="1:15" ht="36" x14ac:dyDescent="0.25">
      <c r="A14" s="121">
        <v>8</v>
      </c>
      <c r="B14" s="120" t="s">
        <v>147</v>
      </c>
      <c r="C14" s="171" t="s">
        <v>146</v>
      </c>
      <c r="D14" s="119" t="s">
        <v>320</v>
      </c>
      <c r="E14" s="118">
        <v>20</v>
      </c>
      <c r="F14" s="128">
        <v>46800</v>
      </c>
      <c r="G14" s="117">
        <v>53423</v>
      </c>
      <c r="H14" s="117">
        <v>61106.05</v>
      </c>
      <c r="I14" s="127">
        <v>30170</v>
      </c>
      <c r="J14" s="169">
        <f t="shared" si="0"/>
        <v>47874.762499999997</v>
      </c>
      <c r="K14" s="150">
        <f t="shared" si="1"/>
        <v>50111.5</v>
      </c>
      <c r="L14" s="170">
        <v>0.25</v>
      </c>
      <c r="M14" s="169">
        <f t="shared" si="2"/>
        <v>11968.690624999999</v>
      </c>
    </row>
    <row r="15" spans="1:15" s="16" customFormat="1" ht="36" x14ac:dyDescent="0.25">
      <c r="A15" s="126">
        <v>9</v>
      </c>
      <c r="B15" s="125" t="s">
        <v>319</v>
      </c>
      <c r="C15" s="131" t="s">
        <v>318</v>
      </c>
      <c r="D15" s="131" t="s">
        <v>291</v>
      </c>
      <c r="E15" s="123">
        <v>10</v>
      </c>
      <c r="F15" s="117">
        <v>33100</v>
      </c>
      <c r="G15" s="117">
        <v>39973.879999999997</v>
      </c>
      <c r="H15" s="117">
        <v>37774.65</v>
      </c>
      <c r="I15" s="117">
        <v>18960</v>
      </c>
      <c r="J15" s="122">
        <f t="shared" si="0"/>
        <v>32452.1325</v>
      </c>
      <c r="K15" s="122">
        <f t="shared" si="1"/>
        <v>35437.324999999997</v>
      </c>
      <c r="L15" s="170">
        <v>0.25</v>
      </c>
      <c r="M15" s="169">
        <f t="shared" si="2"/>
        <v>8113.0331249999999</v>
      </c>
      <c r="O15" s="148"/>
    </row>
    <row r="16" spans="1:15" s="16" customFormat="1" ht="36" x14ac:dyDescent="0.25">
      <c r="A16" s="121">
        <v>10</v>
      </c>
      <c r="B16" s="120" t="s">
        <v>317</v>
      </c>
      <c r="C16" s="119" t="s">
        <v>316</v>
      </c>
      <c r="D16" s="119" t="s">
        <v>284</v>
      </c>
      <c r="E16" s="118">
        <v>15</v>
      </c>
      <c r="F16" s="117">
        <v>44500</v>
      </c>
      <c r="G16" s="117">
        <v>45804.639999999999</v>
      </c>
      <c r="H16" s="117">
        <v>57772.99</v>
      </c>
      <c r="I16" s="117">
        <v>35840</v>
      </c>
      <c r="J16" s="111">
        <f t="shared" si="0"/>
        <v>45979.407500000001</v>
      </c>
      <c r="K16" s="111">
        <f t="shared" si="1"/>
        <v>45152.32</v>
      </c>
      <c r="L16" s="170">
        <v>0.25</v>
      </c>
      <c r="M16" s="169">
        <f t="shared" si="2"/>
        <v>11494.851875</v>
      </c>
      <c r="O16" s="148"/>
    </row>
    <row r="17" spans="1:15" s="16" customFormat="1" ht="24" x14ac:dyDescent="0.25">
      <c r="A17" s="121">
        <v>11</v>
      </c>
      <c r="B17" s="120" t="s">
        <v>315</v>
      </c>
      <c r="C17" s="130" t="s">
        <v>314</v>
      </c>
      <c r="D17" s="119" t="s">
        <v>284</v>
      </c>
      <c r="E17" s="118">
        <v>10</v>
      </c>
      <c r="F17" s="117">
        <v>35900</v>
      </c>
      <c r="G17" s="117">
        <v>39973.879999999997</v>
      </c>
      <c r="H17" s="117">
        <v>44440.76</v>
      </c>
      <c r="I17" s="117">
        <v>28830</v>
      </c>
      <c r="J17" s="111">
        <f t="shared" si="0"/>
        <v>37286.160000000003</v>
      </c>
      <c r="K17" s="111">
        <f t="shared" si="1"/>
        <v>37936.94</v>
      </c>
      <c r="L17" s="170">
        <v>0.25</v>
      </c>
      <c r="M17" s="169">
        <f t="shared" si="2"/>
        <v>9321.5400000000009</v>
      </c>
      <c r="O17" s="148"/>
    </row>
    <row r="18" spans="1:15" s="16" customFormat="1" ht="36" x14ac:dyDescent="0.25">
      <c r="A18" s="121">
        <v>12</v>
      </c>
      <c r="B18" s="120" t="s">
        <v>313</v>
      </c>
      <c r="C18" s="119" t="s">
        <v>312</v>
      </c>
      <c r="D18" s="119" t="s">
        <v>294</v>
      </c>
      <c r="E18" s="118">
        <v>15</v>
      </c>
      <c r="F18" s="117">
        <v>44500</v>
      </c>
      <c r="G18" s="117">
        <v>45804.639999999999</v>
      </c>
      <c r="H18" s="117">
        <v>54439.93</v>
      </c>
      <c r="I18" s="117">
        <v>27160</v>
      </c>
      <c r="J18" s="111">
        <f t="shared" si="0"/>
        <v>42976.142500000002</v>
      </c>
      <c r="K18" s="111">
        <f t="shared" si="1"/>
        <v>45152.32</v>
      </c>
      <c r="L18" s="170">
        <v>0.25</v>
      </c>
      <c r="M18" s="169">
        <f t="shared" si="2"/>
        <v>10744.035625</v>
      </c>
      <c r="O18" s="148"/>
    </row>
    <row r="19" spans="1:15" s="16" customFormat="1" ht="36" x14ac:dyDescent="0.25">
      <c r="A19" s="121">
        <v>13</v>
      </c>
      <c r="B19" s="120" t="s">
        <v>311</v>
      </c>
      <c r="C19" s="119" t="s">
        <v>310</v>
      </c>
      <c r="D19" s="119" t="s">
        <v>294</v>
      </c>
      <c r="E19" s="118">
        <v>40</v>
      </c>
      <c r="F19" s="117">
        <v>65500</v>
      </c>
      <c r="G19" s="117">
        <v>84245.65</v>
      </c>
      <c r="H19" s="117">
        <v>103076.36</v>
      </c>
      <c r="I19" s="117">
        <v>55780</v>
      </c>
      <c r="J19" s="111">
        <f t="shared" si="0"/>
        <v>77150.502500000002</v>
      </c>
      <c r="K19" s="111">
        <f t="shared" si="1"/>
        <v>74872.824999999997</v>
      </c>
      <c r="L19" s="170">
        <v>0.25</v>
      </c>
      <c r="M19" s="169">
        <f t="shared" si="2"/>
        <v>19287.625625000001</v>
      </c>
      <c r="O19" s="148"/>
    </row>
    <row r="20" spans="1:15" s="16" customFormat="1" ht="36" x14ac:dyDescent="0.25">
      <c r="A20" s="121">
        <v>14</v>
      </c>
      <c r="B20" s="120" t="s">
        <v>309</v>
      </c>
      <c r="C20" s="119" t="s">
        <v>308</v>
      </c>
      <c r="D20" s="119" t="s">
        <v>294</v>
      </c>
      <c r="E20" s="118">
        <v>15</v>
      </c>
      <c r="F20" s="117">
        <v>44500</v>
      </c>
      <c r="G20" s="117">
        <v>45804.639999999999</v>
      </c>
      <c r="H20" s="117">
        <v>54439.93</v>
      </c>
      <c r="I20" s="117">
        <v>27160</v>
      </c>
      <c r="J20" s="111">
        <f t="shared" si="0"/>
        <v>42976.142500000002</v>
      </c>
      <c r="K20" s="111">
        <f t="shared" si="1"/>
        <v>45152.32</v>
      </c>
      <c r="L20" s="170">
        <v>0.25</v>
      </c>
      <c r="M20" s="169">
        <f t="shared" si="2"/>
        <v>10744.035625</v>
      </c>
      <c r="O20" s="148"/>
    </row>
    <row r="21" spans="1:15" s="16" customFormat="1" ht="36" x14ac:dyDescent="0.25">
      <c r="A21" s="121">
        <v>15</v>
      </c>
      <c r="B21" s="120" t="s">
        <v>307</v>
      </c>
      <c r="C21" s="119" t="s">
        <v>306</v>
      </c>
      <c r="D21" s="119" t="s">
        <v>291</v>
      </c>
      <c r="E21" s="121">
        <v>10</v>
      </c>
      <c r="F21" s="117">
        <v>33100</v>
      </c>
      <c r="G21" s="117">
        <v>39973.879999999997</v>
      </c>
      <c r="H21" s="117">
        <v>37774.65</v>
      </c>
      <c r="I21" s="117">
        <v>18960</v>
      </c>
      <c r="J21" s="111">
        <f t="shared" si="0"/>
        <v>32452.1325</v>
      </c>
      <c r="K21" s="111">
        <f t="shared" si="1"/>
        <v>35437.324999999997</v>
      </c>
      <c r="L21" s="170">
        <v>0.25</v>
      </c>
      <c r="M21" s="169">
        <f t="shared" si="2"/>
        <v>8113.0331249999999</v>
      </c>
      <c r="O21" s="148"/>
    </row>
    <row r="22" spans="1:15" s="16" customFormat="1" ht="36" x14ac:dyDescent="0.25">
      <c r="A22" s="121">
        <v>16</v>
      </c>
      <c r="B22" s="120" t="s">
        <v>305</v>
      </c>
      <c r="C22" s="119" t="s">
        <v>304</v>
      </c>
      <c r="D22" s="119" t="s">
        <v>291</v>
      </c>
      <c r="E22" s="121">
        <v>10</v>
      </c>
      <c r="F22" s="117">
        <v>33100</v>
      </c>
      <c r="G22" s="117">
        <v>39973.879999999997</v>
      </c>
      <c r="H22" s="117">
        <v>37774.65</v>
      </c>
      <c r="I22" s="117">
        <v>18960</v>
      </c>
      <c r="J22" s="111">
        <f t="shared" si="0"/>
        <v>32452.1325</v>
      </c>
      <c r="K22" s="111">
        <f t="shared" si="1"/>
        <v>35437.324999999997</v>
      </c>
      <c r="L22" s="170">
        <v>0.25</v>
      </c>
      <c r="M22" s="169">
        <f t="shared" si="2"/>
        <v>8113.0331249999999</v>
      </c>
      <c r="O22" s="148"/>
    </row>
    <row r="23" spans="1:15" s="16" customFormat="1" ht="36" x14ac:dyDescent="0.25">
      <c r="A23" s="121">
        <v>17</v>
      </c>
      <c r="B23" s="120" t="s">
        <v>303</v>
      </c>
      <c r="C23" s="119" t="s">
        <v>302</v>
      </c>
      <c r="D23" s="119" t="s">
        <v>294</v>
      </c>
      <c r="E23" s="118">
        <v>20</v>
      </c>
      <c r="F23" s="117">
        <v>49800</v>
      </c>
      <c r="G23" s="117">
        <v>53423</v>
      </c>
      <c r="H23" s="117">
        <v>57217.48</v>
      </c>
      <c r="I23" s="117">
        <v>31990</v>
      </c>
      <c r="J23" s="111">
        <f t="shared" si="0"/>
        <v>48107.62</v>
      </c>
      <c r="K23" s="111">
        <f t="shared" si="1"/>
        <v>51611.5</v>
      </c>
      <c r="L23" s="170">
        <v>0.25</v>
      </c>
      <c r="M23" s="169">
        <f t="shared" si="2"/>
        <v>12026.905000000001</v>
      </c>
      <c r="O23" s="148"/>
    </row>
    <row r="24" spans="1:15" s="16" customFormat="1" ht="36" x14ac:dyDescent="0.25">
      <c r="A24" s="121">
        <v>18</v>
      </c>
      <c r="B24" s="120" t="s">
        <v>301</v>
      </c>
      <c r="C24" s="129" t="s">
        <v>300</v>
      </c>
      <c r="D24" s="119" t="s">
        <v>294</v>
      </c>
      <c r="E24" s="118">
        <v>10</v>
      </c>
      <c r="F24" s="117">
        <v>35900</v>
      </c>
      <c r="G24" s="117">
        <v>39973.879999999997</v>
      </c>
      <c r="H24" s="117">
        <v>41107.699999999997</v>
      </c>
      <c r="I24" s="117">
        <v>22300</v>
      </c>
      <c r="J24" s="111">
        <f t="shared" si="0"/>
        <v>34820.395000000004</v>
      </c>
      <c r="K24" s="111">
        <f t="shared" si="1"/>
        <v>37936.94</v>
      </c>
      <c r="L24" s="170">
        <v>0.25</v>
      </c>
      <c r="M24" s="169">
        <f t="shared" si="2"/>
        <v>8705.098750000001</v>
      </c>
      <c r="O24" s="148"/>
    </row>
    <row r="25" spans="1:15" s="16" customFormat="1" ht="36" x14ac:dyDescent="0.25">
      <c r="A25" s="154">
        <v>19</v>
      </c>
      <c r="B25" s="155" t="s">
        <v>299</v>
      </c>
      <c r="C25" s="156" t="s">
        <v>298</v>
      </c>
      <c r="D25" s="156" t="s">
        <v>291</v>
      </c>
      <c r="E25" s="154">
        <v>10</v>
      </c>
      <c r="F25" s="117">
        <v>33100</v>
      </c>
      <c r="G25" s="117">
        <v>39973.879999999997</v>
      </c>
      <c r="H25" s="117">
        <v>37774.65</v>
      </c>
      <c r="I25" s="117">
        <v>18960</v>
      </c>
      <c r="J25" s="158">
        <f t="shared" si="0"/>
        <v>32452.1325</v>
      </c>
      <c r="K25" s="111">
        <f t="shared" si="1"/>
        <v>35437.324999999997</v>
      </c>
      <c r="L25" s="170">
        <v>0.25</v>
      </c>
      <c r="M25" s="169">
        <f t="shared" si="2"/>
        <v>8113.0331249999999</v>
      </c>
      <c r="O25" s="148"/>
    </row>
    <row r="26" spans="1:15" ht="24" x14ac:dyDescent="0.25">
      <c r="A26" s="121">
        <v>20</v>
      </c>
      <c r="B26" s="120" t="s">
        <v>143</v>
      </c>
      <c r="C26" s="171" t="s">
        <v>297</v>
      </c>
      <c r="D26" s="119" t="s">
        <v>284</v>
      </c>
      <c r="E26" s="118">
        <v>15</v>
      </c>
      <c r="F26" s="128">
        <v>44500</v>
      </c>
      <c r="G26" s="117">
        <v>45804.639999999999</v>
      </c>
      <c r="H26" s="117">
        <v>57772.99</v>
      </c>
      <c r="I26" s="127">
        <v>35840</v>
      </c>
      <c r="J26" s="169">
        <f t="shared" si="0"/>
        <v>45979.407500000001</v>
      </c>
      <c r="K26" s="150">
        <f t="shared" si="1"/>
        <v>45152.32</v>
      </c>
      <c r="L26" s="170">
        <v>0.25</v>
      </c>
      <c r="M26" s="169">
        <f t="shared" si="2"/>
        <v>11494.851875</v>
      </c>
    </row>
    <row r="27" spans="1:15" s="16" customFormat="1" ht="36" x14ac:dyDescent="0.25">
      <c r="A27" s="126">
        <v>21</v>
      </c>
      <c r="B27" s="125" t="s">
        <v>296</v>
      </c>
      <c r="C27" s="124" t="s">
        <v>295</v>
      </c>
      <c r="D27" s="131" t="s">
        <v>294</v>
      </c>
      <c r="E27" s="123">
        <v>15</v>
      </c>
      <c r="F27" s="117">
        <v>44500</v>
      </c>
      <c r="G27" s="117">
        <v>45804.639999999999</v>
      </c>
      <c r="H27" s="117">
        <v>54439.93</v>
      </c>
      <c r="I27" s="117">
        <v>27160</v>
      </c>
      <c r="J27" s="122">
        <f t="shared" si="0"/>
        <v>42976.142500000002</v>
      </c>
      <c r="K27" s="122">
        <f t="shared" si="1"/>
        <v>45152.32</v>
      </c>
      <c r="L27" s="170">
        <v>0.25</v>
      </c>
      <c r="M27" s="169">
        <f t="shared" si="2"/>
        <v>10744.035625</v>
      </c>
      <c r="O27" s="148"/>
    </row>
    <row r="28" spans="1:15" s="16" customFormat="1" ht="36" x14ac:dyDescent="0.25">
      <c r="A28" s="121">
        <v>22</v>
      </c>
      <c r="B28" s="120" t="s">
        <v>293</v>
      </c>
      <c r="C28" s="119" t="s">
        <v>292</v>
      </c>
      <c r="D28" s="119" t="s">
        <v>291</v>
      </c>
      <c r="E28" s="118">
        <v>10</v>
      </c>
      <c r="F28" s="117">
        <v>33100</v>
      </c>
      <c r="G28" s="117">
        <v>39973.879999999997</v>
      </c>
      <c r="H28" s="117">
        <v>37774.65</v>
      </c>
      <c r="I28" s="117">
        <v>18960</v>
      </c>
      <c r="J28" s="111">
        <f t="shared" si="0"/>
        <v>32452.1325</v>
      </c>
      <c r="K28" s="111">
        <f t="shared" si="1"/>
        <v>35437.324999999997</v>
      </c>
      <c r="L28" s="170">
        <v>0.25</v>
      </c>
      <c r="M28" s="169">
        <f t="shared" si="2"/>
        <v>8113.0331249999999</v>
      </c>
      <c r="O28" s="148"/>
    </row>
    <row r="29" spans="1:15" s="16" customFormat="1" ht="36" x14ac:dyDescent="0.25">
      <c r="A29" s="121">
        <v>23</v>
      </c>
      <c r="B29" s="120" t="s">
        <v>290</v>
      </c>
      <c r="C29" s="119" t="s">
        <v>289</v>
      </c>
      <c r="D29" s="119" t="s">
        <v>288</v>
      </c>
      <c r="E29" s="118">
        <v>10</v>
      </c>
      <c r="F29" s="117">
        <v>33100</v>
      </c>
      <c r="G29" s="117">
        <v>39973.879999999997</v>
      </c>
      <c r="H29" s="117">
        <v>43239.74</v>
      </c>
      <c r="I29" s="117">
        <v>24800</v>
      </c>
      <c r="J29" s="111">
        <f t="shared" si="0"/>
        <v>35278.404999999999</v>
      </c>
      <c r="K29" s="111">
        <f t="shared" si="1"/>
        <v>36536.94</v>
      </c>
      <c r="L29" s="170">
        <v>0.25</v>
      </c>
      <c r="M29" s="169">
        <f t="shared" si="2"/>
        <v>8819.6012499999997</v>
      </c>
      <c r="O29" s="148"/>
    </row>
    <row r="30" spans="1:15" s="16" customFormat="1" ht="36" x14ac:dyDescent="0.25">
      <c r="A30" s="121">
        <v>24</v>
      </c>
      <c r="B30" s="120" t="s">
        <v>287</v>
      </c>
      <c r="C30" s="119" t="s">
        <v>286</v>
      </c>
      <c r="D30" s="119" t="s">
        <v>285</v>
      </c>
      <c r="E30" s="118">
        <v>20</v>
      </c>
      <c r="F30" s="117">
        <v>49800</v>
      </c>
      <c r="G30" s="117">
        <v>53423</v>
      </c>
      <c r="H30" s="117">
        <v>57217.48</v>
      </c>
      <c r="I30" s="117">
        <v>35500</v>
      </c>
      <c r="J30" s="111">
        <f t="shared" si="0"/>
        <v>48985.120000000003</v>
      </c>
      <c r="K30" s="111">
        <f t="shared" si="1"/>
        <v>51611.5</v>
      </c>
      <c r="L30" s="170">
        <v>0.25</v>
      </c>
      <c r="M30" s="169">
        <f t="shared" si="2"/>
        <v>12246.28</v>
      </c>
      <c r="O30" s="148"/>
    </row>
    <row r="31" spans="1:15" s="225" customFormat="1" ht="36" x14ac:dyDescent="0.25">
      <c r="A31" s="121">
        <v>25</v>
      </c>
      <c r="B31" s="120" t="s">
        <v>613</v>
      </c>
      <c r="C31" s="119" t="s">
        <v>609</v>
      </c>
      <c r="D31" s="119" t="s">
        <v>291</v>
      </c>
      <c r="E31" s="118">
        <v>10</v>
      </c>
      <c r="F31" s="117">
        <v>33100</v>
      </c>
      <c r="G31" s="117">
        <v>39973.879999999997</v>
      </c>
      <c r="H31" s="117">
        <v>37774.65</v>
      </c>
      <c r="I31" s="117">
        <v>18960</v>
      </c>
      <c r="J31" s="122">
        <f t="shared" ref="J31" si="3">AVERAGE(F31,G31,H31,I31)</f>
        <v>32452.1325</v>
      </c>
      <c r="K31" s="122">
        <f t="shared" ref="K31" si="4">MEDIAN(F31,G31,H31,I31)</f>
        <v>35437.324999999997</v>
      </c>
      <c r="L31" s="170">
        <v>0.25</v>
      </c>
      <c r="M31" s="169">
        <f t="shared" ref="M31" si="5">L31*J31</f>
        <v>8113.0331249999999</v>
      </c>
      <c r="O31" s="148"/>
    </row>
    <row r="32" spans="1:15" s="225" customFormat="1" ht="36" x14ac:dyDescent="0.25">
      <c r="A32" s="121">
        <v>26</v>
      </c>
      <c r="B32" s="120" t="s">
        <v>613</v>
      </c>
      <c r="C32" s="119" t="s">
        <v>609</v>
      </c>
      <c r="D32" s="119" t="s">
        <v>291</v>
      </c>
      <c r="E32" s="118">
        <v>10</v>
      </c>
      <c r="F32" s="117">
        <v>49800</v>
      </c>
      <c r="G32" s="117">
        <v>53423</v>
      </c>
      <c r="H32" s="117">
        <v>57217.48</v>
      </c>
      <c r="I32" s="117">
        <v>35500</v>
      </c>
      <c r="J32" s="111">
        <f t="shared" ref="J32:J33" si="6">AVERAGE(F32,G32,H32,I32)</f>
        <v>48985.120000000003</v>
      </c>
      <c r="K32" s="111">
        <f t="shared" ref="K32:K33" si="7">MEDIAN(F32,G32,H32,I32)</f>
        <v>51611.5</v>
      </c>
      <c r="L32" s="170">
        <v>0.25</v>
      </c>
      <c r="M32" s="169">
        <f t="shared" ref="M32:M33" si="8">L32*J32</f>
        <v>12246.28</v>
      </c>
      <c r="O32" s="148"/>
    </row>
    <row r="33" spans="1:15" s="225" customFormat="1" ht="36" x14ac:dyDescent="0.25">
      <c r="A33" s="121">
        <v>27</v>
      </c>
      <c r="B33" s="120" t="s">
        <v>613</v>
      </c>
      <c r="C33" s="119" t="s">
        <v>609</v>
      </c>
      <c r="D33" s="119" t="s">
        <v>320</v>
      </c>
      <c r="E33" s="118">
        <v>15</v>
      </c>
      <c r="F33" s="117">
        <v>44500</v>
      </c>
      <c r="G33" s="117">
        <v>45804.639999999999</v>
      </c>
      <c r="H33" s="117">
        <v>54439.93</v>
      </c>
      <c r="I33" s="117">
        <v>27160</v>
      </c>
      <c r="J33" s="111">
        <f t="shared" si="6"/>
        <v>42976.142500000002</v>
      </c>
      <c r="K33" s="111">
        <f t="shared" si="7"/>
        <v>45152.32</v>
      </c>
      <c r="L33" s="170">
        <v>0.25</v>
      </c>
      <c r="M33" s="169">
        <f t="shared" si="8"/>
        <v>10744.035625</v>
      </c>
      <c r="O33" s="148"/>
    </row>
    <row r="34" spans="1:15" s="16" customFormat="1" x14ac:dyDescent="0.25">
      <c r="A34" s="116"/>
      <c r="B34" s="116"/>
      <c r="C34" s="116"/>
      <c r="D34" s="281"/>
      <c r="E34" s="116"/>
      <c r="F34" s="116"/>
      <c r="G34" s="116"/>
      <c r="H34" s="116"/>
      <c r="I34" s="116"/>
      <c r="O34" s="148"/>
    </row>
    <row r="35" spans="1:15" x14ac:dyDescent="0.25">
      <c r="A35" s="172"/>
      <c r="B35" s="436" t="s">
        <v>283</v>
      </c>
      <c r="C35" s="436"/>
      <c r="D35" s="436"/>
      <c r="E35" s="436"/>
      <c r="F35" s="437"/>
      <c r="G35" s="437"/>
      <c r="H35" s="437"/>
      <c r="I35" s="437"/>
      <c r="J35" s="436"/>
      <c r="K35" s="437"/>
      <c r="L35" s="436"/>
      <c r="M35" s="173">
        <f>SUM(M7:M33)</f>
        <v>303496.45500000002</v>
      </c>
    </row>
    <row r="38" spans="1:15" x14ac:dyDescent="0.25">
      <c r="J38" s="243"/>
      <c r="K38" s="243"/>
    </row>
  </sheetData>
  <autoFilter ref="A6:O33"/>
  <mergeCells count="6">
    <mergeCell ref="B35:L35"/>
    <mergeCell ref="A2:M2"/>
    <mergeCell ref="A4:E4"/>
    <mergeCell ref="F4:K4"/>
    <mergeCell ref="L4:L6"/>
    <mergeCell ref="M4:M6"/>
  </mergeCells>
  <pageMargins left="0.511811024" right="0.511811024" top="0.78740157499999996" bottom="0.78740157499999996" header="0.31496062000000002" footer="0.31496062000000002"/>
  <pageSetup paperSize="9" scale="93" orientation="landscape" r:id="rId1"/>
  <headerFooter>
    <oddHeader>&amp;C&amp;A&amp;R&amp;P/&amp;N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ANEXO I - Cidades</vt:lpstr>
      <vt:lpstr>ANEXO II - Sintética</vt:lpstr>
      <vt:lpstr>ANEXO III - Analítica</vt:lpstr>
      <vt:lpstr>ANEXO IV - BDI </vt:lpstr>
      <vt:lpstr>Anexo V - ENC SOCIAIS</vt:lpstr>
      <vt:lpstr>ANEXO VI - Baterias</vt:lpstr>
      <vt:lpstr>ANEXO VII - Peças</vt:lpstr>
      <vt:lpstr>'ANEXO II - Sintética'!Area_de_impressao</vt:lpstr>
      <vt:lpstr>'ANEXO III - Analítica'!Area_de_impressao</vt:lpstr>
      <vt:lpstr>'ANEXO IV - BDI '!Area_de_impressao</vt:lpstr>
      <vt:lpstr>'ANEXO VII - Peças'!Area_de_impressao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Lissandro Brito Viena</dc:creator>
  <cp:lastModifiedBy>Ricardo</cp:lastModifiedBy>
  <cp:lastPrinted>2019-09-20T14:09:11Z</cp:lastPrinted>
  <dcterms:created xsi:type="dcterms:W3CDTF">2019-03-12T16:41:06Z</dcterms:created>
  <dcterms:modified xsi:type="dcterms:W3CDTF">2020-05-05T17:31:50Z</dcterms:modified>
</cp:coreProperties>
</file>